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mat-my.sharepoint.com/personal/marcel_jelsik_medimat_cz/Documents/Plocha/"/>
    </mc:Choice>
  </mc:AlternateContent>
  <xr:revisionPtr revIDLastSave="2" documentId="13_ncr:1_{8371D252-DD7C-48F0-8DA8-F9DF6EB36154}" xr6:coauthVersionLast="45" xr6:coauthVersionMax="45" xr10:uidLastSave="{2EB7454C-FAA2-421E-82C2-2B4DFC5D224E}"/>
  <workbookProtection workbookAlgorithmName="SHA-512" workbookHashValue="UQ1FMCNneCqiPTMR2y752S/OWiEc0X8qxfu3Cb2YZbxmeokJ+enkPn7vrUNK33p2PbXyf/1yOegeZGzSe6GxXg==" workbookSaltValue="05rLIaR7e38ECTkF/G7FQw==" workbookSpinCount="100000" lockStructure="1"/>
  <bookViews>
    <workbookView minimized="1" xWindow="2730" yWindow="2730" windowWidth="28800" windowHeight="15435" xr2:uid="{2DCD7BE8-5F1C-2B47-8047-234FC7F7E281}"/>
  </bookViews>
  <sheets>
    <sheet name="Podle názvu produktu" sheetId="1" r:id="rId1"/>
    <sheet name="Podle SÚKL kodu" sheetId="13" r:id="rId2"/>
    <sheet name="pocet_baleni" sheetId="11" state="hidden" r:id="rId3"/>
    <sheet name="zoznamP2" sheetId="3" state="hidden" r:id="rId4"/>
    <sheet name="zoznamP3" sheetId="4" state="hidden" r:id="rId5"/>
    <sheet name="Stupne" sheetId="7" state="hidden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3" l="1"/>
  <c r="C10" i="13"/>
  <c r="C9" i="13"/>
  <c r="D9" i="13"/>
  <c r="J21" i="13"/>
  <c r="I21" i="13"/>
  <c r="H21" i="13"/>
  <c r="E21" i="13"/>
  <c r="D21" i="13"/>
  <c r="C21" i="13"/>
  <c r="C14" i="13"/>
  <c r="F11" i="13"/>
  <c r="I11" i="13"/>
  <c r="M11" i="13"/>
  <c r="L11" i="13"/>
  <c r="K11" i="13"/>
  <c r="G11" i="13"/>
  <c r="J11" i="13"/>
  <c r="E11" i="13"/>
  <c r="D11" i="13"/>
  <c r="F10" i="13"/>
  <c r="I10" i="13"/>
  <c r="M10" i="13"/>
  <c r="L10" i="13"/>
  <c r="K10" i="13"/>
  <c r="G10" i="13"/>
  <c r="J10" i="13"/>
  <c r="E10" i="13"/>
  <c r="D10" i="13"/>
  <c r="E9" i="13"/>
  <c r="F9" i="13"/>
  <c r="I9" i="13"/>
  <c r="J22" i="13"/>
  <c r="G9" i="13"/>
  <c r="J9" i="13"/>
  <c r="D22" i="13"/>
  <c r="E22" i="13"/>
  <c r="E16" i="13"/>
  <c r="C22" i="13"/>
  <c r="M9" i="13"/>
  <c r="I22" i="13"/>
  <c r="D16" i="13"/>
  <c r="H22" i="13"/>
  <c r="K9" i="13"/>
  <c r="L9" i="13"/>
  <c r="C16" i="13"/>
  <c r="B9" i="1"/>
  <c r="G10" i="1"/>
  <c r="G11" i="1"/>
  <c r="G9" i="1"/>
  <c r="F10" i="1"/>
  <c r="F11" i="1"/>
  <c r="F9" i="1"/>
  <c r="E11" i="1"/>
  <c r="E10" i="1"/>
  <c r="E9" i="1"/>
  <c r="D11" i="1"/>
  <c r="D10" i="1"/>
  <c r="D9" i="1"/>
  <c r="B11" i="1"/>
  <c r="B10" i="1"/>
  <c r="J21" i="1"/>
  <c r="I21" i="1"/>
  <c r="H21" i="1"/>
  <c r="C14" i="1"/>
  <c r="I9" i="1"/>
  <c r="E21" i="1"/>
  <c r="D21" i="1"/>
  <c r="C21" i="1"/>
  <c r="L9" i="1"/>
  <c r="K9" i="1"/>
  <c r="M9" i="1"/>
  <c r="I10" i="1"/>
  <c r="J10" i="1"/>
  <c r="I11" i="1"/>
  <c r="J11" i="1"/>
  <c r="J9" i="1"/>
  <c r="K11" i="1"/>
  <c r="M11" i="1"/>
  <c r="L11" i="1"/>
  <c r="M10" i="1"/>
  <c r="L10" i="1"/>
  <c r="I22" i="1"/>
  <c r="J22" i="1"/>
  <c r="E22" i="1"/>
  <c r="D22" i="1"/>
  <c r="H22" i="1"/>
  <c r="C22" i="1"/>
  <c r="K10" i="1"/>
  <c r="E16" i="1"/>
  <c r="D16" i="1"/>
  <c r="C16" i="1"/>
</calcChain>
</file>

<file path=xl/sharedStrings.xml><?xml version="1.0" encoding="utf-8"?>
<sst xmlns="http://schemas.openxmlformats.org/spreadsheetml/2006/main" count="757" uniqueCount="375">
  <si>
    <t>Název produktu</t>
  </si>
  <si>
    <t>Kombinace absorpčních pomůcek TENA</t>
  </si>
  <si>
    <t>TENA Lady Slim Mini </t>
  </si>
  <si>
    <t>200 </t>
  </si>
  <si>
    <t>Typ produktu</t>
  </si>
  <si>
    <t>Vložky</t>
  </si>
  <si>
    <t>Obvod boků
(v cm)</t>
  </si>
  <si>
    <t>Počet ks v bal</t>
  </si>
  <si>
    <t>Doporučená cena
za 1 bal. (v Kč)*</t>
  </si>
  <si>
    <t>4/80 </t>
  </si>
  <si>
    <t>9/180 </t>
  </si>
  <si>
    <t>13/260 </t>
  </si>
  <si>
    <t>0171919 </t>
  </si>
  <si>
    <t>TENA Lady Slim Mini Plus </t>
  </si>
  <si>
    <t>275 </t>
  </si>
  <si>
    <t>5/80 </t>
  </si>
  <si>
    <t>11/176 </t>
  </si>
  <si>
    <t>16/256 </t>
  </si>
  <si>
    <t>0172311 </t>
  </si>
  <si>
    <t>TENA Lady Slim Mini Plus Wings </t>
  </si>
  <si>
    <t>0171920 </t>
  </si>
  <si>
    <t>TENA Lady Slim Normal </t>
  </si>
  <si>
    <t>350 </t>
  </si>
  <si>
    <t>3/72 </t>
  </si>
  <si>
    <t>7/168 </t>
  </si>
  <si>
    <t>10/240 </t>
  </si>
  <si>
    <t>0088141 </t>
  </si>
  <si>
    <t>TENA Lady Normal </t>
  </si>
  <si>
    <t>300 </t>
  </si>
  <si>
    <t>6/144 </t>
  </si>
  <si>
    <t>0087627 </t>
  </si>
  <si>
    <t>TENA Lady Extra </t>
  </si>
  <si>
    <t>522 </t>
  </si>
  <si>
    <t>3/60 </t>
  </si>
  <si>
    <t>6/120 </t>
  </si>
  <si>
    <t>0169668 </t>
  </si>
  <si>
    <t>TENA Lady Extra Plus </t>
  </si>
  <si>
    <t>580 </t>
  </si>
  <si>
    <t>3/48 </t>
  </si>
  <si>
    <t>7/112 </t>
  </si>
  <si>
    <t>0087657 </t>
  </si>
  <si>
    <t>TENA Lady Super </t>
  </si>
  <si>
    <t>812 </t>
  </si>
  <si>
    <t>2/60 </t>
  </si>
  <si>
    <t>4/120 </t>
  </si>
  <si>
    <t>6/180 </t>
  </si>
  <si>
    <t>0169669 </t>
  </si>
  <si>
    <t>TENA Lady Maxi </t>
  </si>
  <si>
    <t>850 </t>
  </si>
  <si>
    <t>4/48 </t>
  </si>
  <si>
    <t>9/108 </t>
  </si>
  <si>
    <t>13/156 </t>
  </si>
  <si>
    <t>TENA Comfort Mini Plus </t>
  </si>
  <si>
    <t>315 </t>
  </si>
  <si>
    <t>3/84 </t>
  </si>
  <si>
    <t>TENA Comfort Mini Extra </t>
  </si>
  <si>
    <t>525 </t>
  </si>
  <si>
    <t>0171914 </t>
  </si>
  <si>
    <t>TENA Men Level 0 </t>
  </si>
  <si>
    <t>140 </t>
  </si>
  <si>
    <t>5/70 </t>
  </si>
  <si>
    <t>10/140 </t>
  </si>
  <si>
    <t>15/210 </t>
  </si>
  <si>
    <t>0085837 </t>
  </si>
  <si>
    <t>TENA Men Level 1 </t>
  </si>
  <si>
    <t>2/48 </t>
  </si>
  <si>
    <t>5/120 </t>
  </si>
  <si>
    <t>0087506 </t>
  </si>
  <si>
    <t>TENA Men Level 2 </t>
  </si>
  <si>
    <t>450 </t>
  </si>
  <si>
    <t>2/40 </t>
  </si>
  <si>
    <t>5/100 </t>
  </si>
  <si>
    <t>7/140 </t>
  </si>
  <si>
    <t>0167006 </t>
  </si>
  <si>
    <t>TENA Men Level 3 </t>
  </si>
  <si>
    <t>710 </t>
  </si>
  <si>
    <t>6/96 </t>
  </si>
  <si>
    <t>9/144 </t>
  </si>
  <si>
    <t> 0171917 </t>
  </si>
  <si>
    <t>Absorpce
(v ml)</t>
  </si>
  <si>
    <t>bal./ks na 2 měsíce </t>
  </si>
  <si>
    <t>bal./ks na 3 měsíce </t>
  </si>
  <si>
    <t>bal./ks na 1 měsíc</t>
  </si>
  <si>
    <t>Úhradový limit vč. spoluúčasti 5%</t>
  </si>
  <si>
    <t>2 měsíce</t>
  </si>
  <si>
    <t>3 měsíce</t>
  </si>
  <si>
    <t> 0170265 </t>
  </si>
  <si>
    <t>75 - 100 </t>
  </si>
  <si>
    <t>830 </t>
  </si>
  <si>
    <t>0170264 </t>
  </si>
  <si>
    <t>95 - 125 </t>
  </si>
  <si>
    <t>4/40 </t>
  </si>
  <si>
    <t>9/90 </t>
  </si>
  <si>
    <t>13/130 </t>
  </si>
  <si>
    <t>0170267 </t>
  </si>
  <si>
    <t>1450 </t>
  </si>
  <si>
    <t>0170266 </t>
  </si>
  <si>
    <t>5/50 </t>
  </si>
  <si>
    <t>10/100 </t>
  </si>
  <si>
    <t>15/150 </t>
  </si>
  <si>
    <t>0172246 </t>
  </si>
  <si>
    <t>TENA Men Level 4 M </t>
  </si>
  <si>
    <t>1430 </t>
  </si>
  <si>
    <t>0172245 </t>
  </si>
  <si>
    <t>TENA Men Level 4 L </t>
  </si>
  <si>
    <t>14/140 </t>
  </si>
  <si>
    <t>0171930 </t>
  </si>
  <si>
    <t>TENA Pants Normal S </t>
  </si>
  <si>
    <t>65 - 85 </t>
  </si>
  <si>
    <t>1010 </t>
  </si>
  <si>
    <t>6/90 </t>
  </si>
  <si>
    <t>12/180 </t>
  </si>
  <si>
    <t>18/270 </t>
  </si>
  <si>
    <t>0171931 </t>
  </si>
  <si>
    <t>TENA Pants Normal M </t>
  </si>
  <si>
    <t>80 - 110 </t>
  </si>
  <si>
    <t>18/180 </t>
  </si>
  <si>
    <t>27/270 </t>
  </si>
  <si>
    <t>0171932 </t>
  </si>
  <si>
    <t>TENA Pants Normal L </t>
  </si>
  <si>
    <t>100 - 135 </t>
  </si>
  <si>
    <t>0171933 </t>
  </si>
  <si>
    <t>TENA Pants Normal XL </t>
  </si>
  <si>
    <t>120 - 160 </t>
  </si>
  <si>
    <t>0171934 </t>
  </si>
  <si>
    <t>TENA Pants Plus XXS </t>
  </si>
  <si>
    <t>40 - 70 </t>
  </si>
  <si>
    <t>1340 </t>
  </si>
  <si>
    <t>4/56 </t>
  </si>
  <si>
    <t>8/112 </t>
  </si>
  <si>
    <t>12/168 </t>
  </si>
  <si>
    <t>0170831 </t>
  </si>
  <si>
    <t>TENA Pants Plus S </t>
  </si>
  <si>
    <t>1440 </t>
  </si>
  <si>
    <t>13/182 </t>
  </si>
  <si>
    <t> TENA Pants Plus M </t>
  </si>
  <si>
    <t>80 - 110</t>
  </si>
  <si>
    <t> 1440 </t>
  </si>
  <si>
    <t>7/70 </t>
  </si>
  <si>
    <t>21/210 </t>
  </si>
  <si>
    <t> TENA Pants Plus L </t>
  </si>
  <si>
    <t> 0170257 </t>
  </si>
  <si>
    <t>TENA Pants Plus XL </t>
  </si>
  <si>
    <t>5/60 </t>
  </si>
  <si>
    <t>10/120 </t>
  </si>
  <si>
    <t>15/180 </t>
  </si>
  <si>
    <t>0170832 </t>
  </si>
  <si>
    <t>TENA Pants Super S </t>
  </si>
  <si>
    <t>2010 </t>
  </si>
  <si>
    <t>0170259 </t>
  </si>
  <si>
    <t>TENA Pants Super M </t>
  </si>
  <si>
    <t>0170258 </t>
  </si>
  <si>
    <t>TENA Pants Super L </t>
  </si>
  <si>
    <t>0170254 </t>
  </si>
  <si>
    <t>TENA Pants Maxi M </t>
  </si>
  <si>
    <t>2550 </t>
  </si>
  <si>
    <t>6/60 </t>
  </si>
  <si>
    <t>12/120 </t>
  </si>
  <si>
    <t>0170253 </t>
  </si>
  <si>
    <t>TENA Pants Maxi L </t>
  </si>
  <si>
    <t> 0170274 </t>
  </si>
  <si>
    <t>TENA Slip Plus XS </t>
  </si>
  <si>
    <t>49 - 74 </t>
  </si>
  <si>
    <t>1332 </t>
  </si>
  <si>
    <t>8/240 </t>
  </si>
  <si>
    <t>12/360 </t>
  </si>
  <si>
    <t>0170273 </t>
  </si>
  <si>
    <t>TENA Slip Plus S </t>
  </si>
  <si>
    <t>56 - 85 </t>
  </si>
  <si>
    <t>1539 </t>
  </si>
  <si>
    <t>0170272 </t>
  </si>
  <si>
    <t>TENA Slip Plus M </t>
  </si>
  <si>
    <t>73 - 122 </t>
  </si>
  <si>
    <t>2160 </t>
  </si>
  <si>
    <t>3/90 </t>
  </si>
  <si>
    <t>7/210 </t>
  </si>
  <si>
    <t>11/330 </t>
  </si>
  <si>
    <t>0170271 </t>
  </si>
  <si>
    <t>TENA Slip Plus L </t>
  </si>
  <si>
    <t>92 - 144 </t>
  </si>
  <si>
    <t>2360 </t>
  </si>
  <si>
    <t>0170277 </t>
  </si>
  <si>
    <t>TENA Slip Super S </t>
  </si>
  <si>
    <t>1697 </t>
  </si>
  <si>
    <t>0170276 </t>
  </si>
  <si>
    <t>TENA Slip Super M </t>
  </si>
  <si>
    <t>2570 </t>
  </si>
  <si>
    <t>0170275 </t>
  </si>
  <si>
    <t>TENA Slip Super L </t>
  </si>
  <si>
    <t>2800 </t>
  </si>
  <si>
    <t>TENA Slip Super XL </t>
  </si>
  <si>
    <t>110 - 160 </t>
  </si>
  <si>
    <t>3187 </t>
  </si>
  <si>
    <t>6/168 </t>
  </si>
  <si>
    <t>9/252 </t>
  </si>
  <si>
    <t> 0169428 </t>
  </si>
  <si>
    <t>TENA Slip Bariatric Super XXL </t>
  </si>
  <si>
    <t>163 - 178 </t>
  </si>
  <si>
    <t>3300 </t>
  </si>
  <si>
    <t>2/64 </t>
  </si>
  <si>
    <t>4/128 </t>
  </si>
  <si>
    <t>7/224 </t>
  </si>
  <si>
    <t>0170270 </t>
  </si>
  <si>
    <t>TENA Slip Maxi S </t>
  </si>
  <si>
    <t>2006 </t>
  </si>
  <si>
    <t>4/96 </t>
  </si>
  <si>
    <t>8/192 </t>
  </si>
  <si>
    <t>12/288 </t>
  </si>
  <si>
    <t>0170269 </t>
  </si>
  <si>
    <t>TENA Slip Maxi M </t>
  </si>
  <si>
    <t>3260 </t>
  </si>
  <si>
    <t>11/264 </t>
  </si>
  <si>
    <t>0170268 </t>
  </si>
  <si>
    <t>TENA Slip Maxi L </t>
  </si>
  <si>
    <t>3950 </t>
  </si>
  <si>
    <t> 0087992 </t>
  </si>
  <si>
    <t>TENA Flex Plus S </t>
  </si>
  <si>
    <t>61 - 87 </t>
  </si>
  <si>
    <t>1620 </t>
  </si>
  <si>
    <t>10/300 </t>
  </si>
  <si>
    <t>0087703 </t>
  </si>
  <si>
    <t>TENA Flex Plus M </t>
  </si>
  <si>
    <t>71 - 102 </t>
  </si>
  <si>
    <t>1820 </t>
  </si>
  <si>
    <t>0087704 </t>
  </si>
  <si>
    <t>TENA Flex Plus L </t>
  </si>
  <si>
    <t>83 - 120 </t>
  </si>
  <si>
    <t>2110 </t>
  </si>
  <si>
    <t>0088116 </t>
  </si>
  <si>
    <t>TENA Flex Plus XL </t>
  </si>
  <si>
    <t>105 - 153 </t>
  </si>
  <si>
    <t>2690 </t>
  </si>
  <si>
    <t>5/150 </t>
  </si>
  <si>
    <t>0085827 </t>
  </si>
  <si>
    <t>TENA Flex Super S </t>
  </si>
  <si>
    <t>1910 </t>
  </si>
  <si>
    <t>0085828 </t>
  </si>
  <si>
    <t>TENA Flex Super M </t>
  </si>
  <si>
    <t>2250 </t>
  </si>
  <si>
    <t>0085829 </t>
  </si>
  <si>
    <t>TENA Flex Super L </t>
  </si>
  <si>
    <t>0085830 </t>
  </si>
  <si>
    <t>TENA Flex Super XL </t>
  </si>
  <si>
    <t>3430 </t>
  </si>
  <si>
    <t>0087994 </t>
  </si>
  <si>
    <t>TENA Flex Maxi S </t>
  </si>
  <si>
    <t>2930 </t>
  </si>
  <si>
    <t>3/66 </t>
  </si>
  <si>
    <t>7/154 </t>
  </si>
  <si>
    <t>10/220 </t>
  </si>
  <si>
    <t>0087835 </t>
  </si>
  <si>
    <t>TENA Flex Maxi M </t>
  </si>
  <si>
    <t>3100 </t>
  </si>
  <si>
    <t>0087836 </t>
  </si>
  <si>
    <t>TENA Flex Maxi L </t>
  </si>
  <si>
    <t>3850 </t>
  </si>
  <si>
    <t>0087996 </t>
  </si>
  <si>
    <t>TENA Flex Maxi XL </t>
  </si>
  <si>
    <t>4800 </t>
  </si>
  <si>
    <t>3/63 </t>
  </si>
  <si>
    <t>6/126 </t>
  </si>
  <si>
    <t>9/189 </t>
  </si>
  <si>
    <t>0170262 </t>
  </si>
  <si>
    <t>TENA Comfort Plus </t>
  </si>
  <si>
    <t>1500 </t>
  </si>
  <si>
    <t>1/46 </t>
  </si>
  <si>
    <t>3/138 </t>
  </si>
  <si>
    <t>5/230 </t>
  </si>
  <si>
    <t>0170260 </t>
  </si>
  <si>
    <t>TENA Comfort Extra </t>
  </si>
  <si>
    <t>1800 </t>
  </si>
  <si>
    <t>2/80 </t>
  </si>
  <si>
    <t>4/160 </t>
  </si>
  <si>
    <t>6/240 </t>
  </si>
  <si>
    <t>0170263 </t>
  </si>
  <si>
    <t>TENA Comfort Super </t>
  </si>
  <si>
    <t>2200 </t>
  </si>
  <si>
    <t>1/36 </t>
  </si>
  <si>
    <t>3/108 </t>
  </si>
  <si>
    <t>5/180 </t>
  </si>
  <si>
    <t>0170261 </t>
  </si>
  <si>
    <t>TENA Comfort Maxi </t>
  </si>
  <si>
    <t>2700 </t>
  </si>
  <si>
    <t>2/56 </t>
  </si>
  <si>
    <t>4/112 </t>
  </si>
  <si>
    <t> Navlékací kalhotky </t>
  </si>
  <si>
    <t> Plenkové kalhotky</t>
  </si>
  <si>
    <t> Plenkové kalhotky s bočními pásy </t>
  </si>
  <si>
    <t xml:space="preserve"> - </t>
  </si>
  <si>
    <t>Počet balení</t>
  </si>
  <si>
    <t>II. STUPEŇ INKONTINENCE</t>
  </si>
  <si>
    <t>III. STUPEŇ INKONTINENCE</t>
  </si>
  <si>
    <t>I. STUPEŇ INKONTINENCE</t>
  </si>
  <si>
    <t>Úhradový limit</t>
  </si>
  <si>
    <t>Úhradový limit vč. spoluúčasti 15%</t>
  </si>
  <si>
    <t> 5011068</t>
  </si>
  <si>
    <t> 5011069</t>
  </si>
  <si>
    <t> 5011070</t>
  </si>
  <si>
    <t>SÚKL kód</t>
  </si>
  <si>
    <t>Počet ks/den
(1 měsíc)</t>
  </si>
  <si>
    <t>Počet ks/den
(2 měsíce)</t>
  </si>
  <si>
    <t>Počet ks/den
(3 měsíce)</t>
  </si>
  <si>
    <t>1 měsíc</t>
  </si>
  <si>
    <t>Počet ks 
v bal.</t>
  </si>
  <si>
    <t xml:space="preserve">Jak na to? Je to snadné. Jednoduše si vyberte z nabídky v modrých polích, ostatní pole se doplní automaticky.
Nyní následujte postupně jednotlivé kroky, která vás navedou k vytvoření kombinace pomůcek. </t>
  </si>
  <si>
    <t>DŮLEŽITÉ INFORMACE:</t>
  </si>
  <si>
    <t>Původní VZP kód</t>
  </si>
  <si>
    <t>Nový SÚKL kód</t>
  </si>
  <si>
    <t>TENA Lady Slim Ultra Mini</t>
  </si>
  <si>
    <t>8/224 </t>
  </si>
  <si>
    <t>12/336 </t>
  </si>
  <si>
    <t xml:space="preserve">TENA Lady Slim Ultra Mini Plus </t>
  </si>
  <si>
    <t>9/216 </t>
  </si>
  <si>
    <t>14/336 </t>
  </si>
  <si>
    <t>9/270 </t>
  </si>
  <si>
    <t xml:space="preserve">TENA Lady Pants Plus Noir M </t>
  </si>
  <si>
    <t>75 - 105</t>
  </si>
  <si>
    <t>2/18 </t>
  </si>
  <si>
    <t>4/36 </t>
  </si>
  <si>
    <t>7/63 </t>
  </si>
  <si>
    <t>TENA Lady Pants Plus Noir L</t>
  </si>
  <si>
    <t>95 - 130</t>
  </si>
  <si>
    <t>2/16 </t>
  </si>
  <si>
    <t>5/40 </t>
  </si>
  <si>
    <t>8/64 </t>
  </si>
  <si>
    <t>TENA Silhouette Normal M</t>
  </si>
  <si>
    <t>TENA Silhouette Normal L</t>
  </si>
  <si>
    <t>TENA Silhouette Discreet Plus M</t>
  </si>
  <si>
    <t>TENA Silhouette Discreet Plus L</t>
  </si>
  <si>
    <t>Vložné pleny</t>
  </si>
  <si>
    <t>TENA Fix S</t>
  </si>
  <si>
    <t>Fixační kalhotky</t>
  </si>
  <si>
    <t>0085856</t>
  </si>
  <si>
    <t>60-75</t>
  </si>
  <si>
    <t>Nyní možné kombinovat do výše úhradového limitu daného stupněm inkontinence.</t>
  </si>
  <si>
    <t>TENA Fix M</t>
  </si>
  <si>
    <t>0085857</t>
  </si>
  <si>
    <t>70-90</t>
  </si>
  <si>
    <t>TENA Fix L</t>
  </si>
  <si>
    <t>0085858</t>
  </si>
  <si>
    <t>85-110</t>
  </si>
  <si>
    <t>TENA Fix XL</t>
  </si>
  <si>
    <t>0085859</t>
  </si>
  <si>
    <t>105-130</t>
  </si>
  <si>
    <t>Absorpce 
(v ml)</t>
  </si>
  <si>
    <t>* Uvedená cena je včetně DPH a marže.</t>
  </si>
  <si>
    <r>
      <t>KROK 2:</t>
    </r>
    <r>
      <rPr>
        <sz val="18"/>
        <color theme="4" tint="-0.499984740745262"/>
        <rFont val="Calibri"/>
        <family val="2"/>
      </rPr>
      <t xml:space="preserve"> VYBERTE POMŮCKY PRO KOMBINACI PODLE NÁZVU PRODUKTU. PRO ZRUŠENÍ VÝBĚRU STISKNĚTE TLAČÍTKO</t>
    </r>
    <r>
      <rPr>
        <b/>
        <sz val="18"/>
        <color theme="4" tint="-0.499984740745262"/>
        <rFont val="Calibri"/>
        <family val="2"/>
      </rPr>
      <t xml:space="preserve"> "DELETE".</t>
    </r>
  </si>
  <si>
    <t>Celková cena 
za všechna balení 
(v Kč)*</t>
  </si>
  <si>
    <t>Celkový počet ks podle počtu bal.</t>
  </si>
  <si>
    <r>
      <t xml:space="preserve">KROK 6: </t>
    </r>
    <r>
      <rPr>
        <sz val="18"/>
        <color theme="4" tint="-0.499984740745262"/>
        <rFont val="Calibri"/>
        <family val="2"/>
      </rPr>
      <t>POKUD SE VÁM ZOBRAZÍ ČERVENÉ POLE V TABULKÁCH VÝŠE, DOŠLO K PŘEKROČENÍ ÚHRADOVÉHO NEBO KUSOVÉHO LIMITU. 
V TAKOVÉM PŘÍPADĚ SE PROSÍM VRAŤTE NA KROK 3 A UPRAVTE POČET BALENÍ NEBO VYBERTE JINOU POMŮCKU V KROKU 2.</t>
    </r>
  </si>
  <si>
    <r>
      <t xml:space="preserve">• </t>
    </r>
    <r>
      <rPr>
        <b/>
        <sz val="16"/>
        <color theme="4" tint="-0.499984740745262"/>
        <rFont val="Calibri"/>
        <family val="2"/>
      </rPr>
      <t>Kombinace</t>
    </r>
    <r>
      <rPr>
        <sz val="16"/>
        <color theme="4" tint="-0.499984740745262"/>
        <rFont val="Calibri"/>
        <family val="2"/>
      </rPr>
      <t xml:space="preserve"> absorpčních pomůcek je možná </t>
    </r>
    <r>
      <rPr>
        <b/>
        <sz val="16"/>
        <color theme="4" tint="-0.499984740745262"/>
        <rFont val="Calibri"/>
        <family val="2"/>
      </rPr>
      <t>v rámci všech 3 finančních limitů</t>
    </r>
    <r>
      <rPr>
        <sz val="16"/>
        <color theme="4" tint="-0.499984740745262"/>
        <rFont val="Calibri"/>
        <family val="2"/>
      </rPr>
      <t xml:space="preserve"> daných stupněm inkontinence (I., II. a III. stupeň). 
   Kusový limit zůstává stejný (150 ks / měsíc).</t>
    </r>
  </si>
  <si>
    <r>
      <t xml:space="preserve">• </t>
    </r>
    <r>
      <rPr>
        <b/>
        <sz val="16"/>
        <color theme="4" tint="-0.499984740745262"/>
        <rFont val="Calibri"/>
        <family val="2"/>
      </rPr>
      <t xml:space="preserve">Na každou pomůcku </t>
    </r>
    <r>
      <rPr>
        <sz val="16"/>
        <color theme="4" tint="-0.499984740745262"/>
        <rFont val="Calibri"/>
        <family val="2"/>
      </rPr>
      <t xml:space="preserve">je třeba vypsat </t>
    </r>
    <r>
      <rPr>
        <b/>
        <sz val="16"/>
        <color theme="4" tint="-0.499984740745262"/>
        <rFont val="Calibri"/>
        <family val="2"/>
      </rPr>
      <t>samostatný poukaz.</t>
    </r>
  </si>
  <si>
    <r>
      <t>• Na poukaz je</t>
    </r>
    <r>
      <rPr>
        <b/>
        <sz val="16"/>
        <color theme="4" tint="-0.499984740745262"/>
        <rFont val="Calibri"/>
        <family val="2"/>
      </rPr>
      <t xml:space="preserve"> nutné uvést stupeň inkontinence, který určuje výši finančního limitu</t>
    </r>
    <r>
      <rPr>
        <sz val="16"/>
        <color theme="4" tint="-0.499984740745262"/>
        <rFont val="Calibri"/>
        <family val="2"/>
      </rPr>
      <t xml:space="preserve"> (úhrada pojišťovny + spoluúčast pacienta).</t>
    </r>
  </si>
  <si>
    <r>
      <t>•</t>
    </r>
    <r>
      <rPr>
        <b/>
        <sz val="16"/>
        <color theme="4" tint="-0.499984740745262"/>
        <rFont val="Calibri"/>
        <family val="2"/>
      </rPr>
      <t xml:space="preserve"> Podložky </t>
    </r>
    <r>
      <rPr>
        <sz val="16"/>
        <color theme="4" tint="-0.499984740745262"/>
        <rFont val="Calibri"/>
        <family val="2"/>
      </rPr>
      <t xml:space="preserve">lze předepsat </t>
    </r>
    <r>
      <rPr>
        <b/>
        <sz val="16"/>
        <color theme="4" tint="-0.499984740745262"/>
        <rFont val="Calibri"/>
        <family val="2"/>
      </rPr>
      <t>pouze u III. stupně inkontinence</t>
    </r>
    <r>
      <rPr>
        <sz val="16"/>
        <color theme="4" tint="-0.499984740745262"/>
        <rFont val="Calibri"/>
        <family val="2"/>
      </rPr>
      <t>, kusový limit zůstává stejný (30ks / měsíc).</t>
    </r>
  </si>
  <si>
    <r>
      <t xml:space="preserve">• </t>
    </r>
    <r>
      <rPr>
        <b/>
        <sz val="16"/>
        <color theme="4" tint="-0.499984740745262"/>
        <rFont val="Calibri"/>
        <family val="2"/>
      </rPr>
      <t>Stupeň inkontinence</t>
    </r>
    <r>
      <rPr>
        <sz val="16"/>
        <color theme="4" tint="-0.499984740745262"/>
        <rFont val="Calibri"/>
        <family val="2"/>
      </rPr>
      <t xml:space="preserve"> musí být stanoven </t>
    </r>
    <r>
      <rPr>
        <b/>
        <sz val="16"/>
        <color theme="4" tint="-0.499984740745262"/>
        <rFont val="Calibri"/>
        <family val="2"/>
      </rPr>
      <t>dle metodiky dané zákonem</t>
    </r>
    <r>
      <rPr>
        <sz val="16"/>
        <color theme="4" tint="-0.499984740745262"/>
        <rFont val="Calibri"/>
        <family val="2"/>
      </rPr>
      <t xml:space="preserve"> a odpovídat </t>
    </r>
    <r>
      <rPr>
        <b/>
        <sz val="16"/>
        <color theme="4" tint="-0.499984740745262"/>
        <rFont val="Calibri"/>
        <family val="2"/>
      </rPr>
      <t>množství úniku moči.</t>
    </r>
    <r>
      <rPr>
        <sz val="16"/>
        <color theme="4" tint="-0.499984740745262"/>
        <rFont val="Calibri"/>
        <family val="2"/>
      </rPr>
      <t xml:space="preserve"> Orientačně lze vycházet z dřívějšího rozdělení:</t>
    </r>
  </si>
  <si>
    <r>
      <t xml:space="preserve">• </t>
    </r>
    <r>
      <rPr>
        <b/>
        <sz val="16"/>
        <color theme="4" tint="-0.499984740745262"/>
        <rFont val="Calibri"/>
        <family val="2"/>
      </rPr>
      <t>Vzor nového poukazu</t>
    </r>
    <r>
      <rPr>
        <sz val="16"/>
        <color theme="4" tint="-0.499984740745262"/>
        <rFont val="Calibri"/>
        <family val="2"/>
      </rPr>
      <t xml:space="preserve"> je dostupný na</t>
    </r>
    <r>
      <rPr>
        <b/>
        <sz val="16"/>
        <color theme="4" tint="-0.499984740745262"/>
        <rFont val="Calibri"/>
        <family val="2"/>
      </rPr>
      <t xml:space="preserve"> </t>
    </r>
    <r>
      <rPr>
        <b/>
        <u/>
        <sz val="16"/>
        <color theme="9" tint="-0.249977111117893"/>
        <rFont val="Calibri"/>
        <family val="2"/>
      </rPr>
      <t>www.tenacz.cz/proodborniky</t>
    </r>
    <r>
      <rPr>
        <sz val="16"/>
        <color theme="4" tint="-0.499984740745262"/>
        <rFont val="Calibri"/>
        <family val="2"/>
      </rPr>
      <t xml:space="preserve"> nebo na stránkách VZP.</t>
    </r>
  </si>
  <si>
    <r>
      <rPr>
        <b/>
        <sz val="16"/>
        <color theme="4" tint="-0.499984740745262"/>
        <rFont val="Calibri"/>
        <family val="2"/>
      </rPr>
      <t xml:space="preserve"> I. stupeň</t>
    </r>
    <r>
      <rPr>
        <sz val="16"/>
        <color theme="4" tint="-0.499984740745262"/>
        <rFont val="Calibri"/>
        <family val="2"/>
      </rPr>
      <t xml:space="preserve"> – stresová inkontinence (užívány vložky)</t>
    </r>
  </si>
  <si>
    <r>
      <rPr>
        <b/>
        <sz val="16"/>
        <color theme="4" tint="-0.499984740745262"/>
        <rFont val="Calibri"/>
        <family val="2"/>
      </rPr>
      <t xml:space="preserve"> II. stupeň </t>
    </r>
    <r>
      <rPr>
        <sz val="16"/>
        <color theme="4" tint="-0.499984740745262"/>
        <rFont val="Calibri"/>
        <family val="2"/>
      </rPr>
      <t>– ostatní typy inkontinence převážně u mobilních pacientů (užívány vložné pleny)</t>
    </r>
  </si>
  <si>
    <r>
      <rPr>
        <b/>
        <sz val="16"/>
        <color theme="4" tint="-0.499984740745262"/>
        <rFont val="Calibri"/>
        <family val="2"/>
      </rPr>
      <t xml:space="preserve"> III. stupeň</t>
    </r>
    <r>
      <rPr>
        <sz val="16"/>
        <color theme="4" tint="-0.499984740745262"/>
        <rFont val="Calibri"/>
        <family val="2"/>
      </rPr>
      <t xml:space="preserve"> – ostatní typy inkontinence v pokročilém stádiu (užívány absorpční kalhotky)</t>
    </r>
  </si>
  <si>
    <r>
      <t xml:space="preserve">KROK 1: </t>
    </r>
    <r>
      <rPr>
        <sz val="18"/>
        <color theme="4" tint="-0.499984740745262"/>
        <rFont val="Calibri"/>
        <family val="2"/>
      </rPr>
      <t>VYBERTE STUPEŇ INKONTINENCE PACIENTA</t>
    </r>
    <r>
      <rPr>
        <b/>
        <sz val="18"/>
        <color theme="4" tint="-0.499984740745262"/>
        <rFont val="Calibri"/>
        <family val="2"/>
      </rPr>
      <t>.</t>
    </r>
  </si>
  <si>
    <r>
      <t xml:space="preserve">KROK 3: </t>
    </r>
    <r>
      <rPr>
        <sz val="18"/>
        <color theme="4" tint="-0.499984740745262"/>
        <rFont val="Calibri"/>
        <family val="2"/>
      </rPr>
      <t>ZVOLTE POČET BALENÍ U VYBRANÝCH POMŮCEK</t>
    </r>
    <r>
      <rPr>
        <b/>
        <sz val="18"/>
        <color theme="4" tint="-0.499984740745262"/>
        <rFont val="Calibri"/>
        <family val="2"/>
      </rPr>
      <t>.</t>
    </r>
  </si>
  <si>
    <r>
      <t xml:space="preserve">KROK 4: </t>
    </r>
    <r>
      <rPr>
        <sz val="18"/>
        <color theme="4" tint="-0.499984740745262"/>
        <rFont val="Calibri"/>
        <family val="2"/>
      </rPr>
      <t>ZKONTROLUJTE NÍŽE, ZDA JE MOŽNÉ PŘEDEPSAT ZVOLENOU KOMBINACI U VÁMI POŽADOVANÉ MĚSÍČNÍ PRESKRIPCE.</t>
    </r>
  </si>
  <si>
    <t>KONTROLA ÚHRADOVÉHO LIMITU</t>
  </si>
  <si>
    <t>KONTROLA KUSOVÉHO LIMITU</t>
  </si>
  <si>
    <t>Délka preskripce</t>
  </si>
  <si>
    <t>Celková výše úhrady pro zvolenou kombinaci</t>
  </si>
  <si>
    <t>Celkový počet kusů pro zvolenou kombinaci</t>
  </si>
  <si>
    <r>
      <t xml:space="preserve">V případě jakýchkoliv dotazů se neváhejte obrátit na </t>
    </r>
    <r>
      <rPr>
        <b/>
        <sz val="16"/>
        <color theme="4" tint="-0.499984740745262"/>
        <rFont val="Calibri"/>
        <family val="2"/>
      </rPr>
      <t>obchodního zástupce TENA</t>
    </r>
    <r>
      <rPr>
        <sz val="16"/>
        <color theme="4" tint="-0.499984740745262"/>
        <rFont val="Calibri"/>
        <family val="2"/>
      </rPr>
      <t xml:space="preserve"> pro váš region nebo na naši bezplatnou infolinku 800 111 121.</t>
    </r>
  </si>
  <si>
    <r>
      <t xml:space="preserve"> KROK 5: </t>
    </r>
    <r>
      <rPr>
        <sz val="18"/>
        <color theme="4" tint="-0.499984740745262"/>
        <rFont val="Calibri"/>
        <family val="2"/>
      </rPr>
      <t>V TABULKÁCH NÍŽE SE VÁM ZOBRAZUJE, ZDA NEDOŠLO K PŘEKROČENÍ ÚHRADOVÉHO NEBO KUSOVÉHO LIMITU U VÁMI POŽADOVANÉ MĚSÍČNÍ PRESKRIPCE.</t>
    </r>
  </si>
  <si>
    <t>Kombinace v I. stupni inkontinence</t>
  </si>
  <si>
    <t>Kombinace ve II. stupni inkontinence</t>
  </si>
  <si>
    <t>Kombinace ve III. stupni inkontinence</t>
  </si>
  <si>
    <t>Úhradový limit 
vč. spoluúčasti</t>
  </si>
  <si>
    <t>Kusový limit</t>
  </si>
  <si>
    <r>
      <rPr>
        <b/>
        <sz val="18"/>
        <color theme="4" tint="-0.499984740745262"/>
        <rFont val="Calibri"/>
        <family val="2"/>
      </rPr>
      <t xml:space="preserve">KROK 7: </t>
    </r>
    <r>
      <rPr>
        <sz val="18"/>
        <color theme="4" tint="-0.499984740745262"/>
        <rFont val="Calibri"/>
        <family val="2"/>
      </rPr>
      <t xml:space="preserve">PŘI ZOBRAZENÍ ZELENÝCH POLÍ V KROKU 4 a 5 U VÁMI VYBRANÉ 1, 2 NEBO 3 MĚSÍČNÍ PRESKRIPCE SPLŇUJE VAŠE KOMBINACE ÚHRADOVÉ I KUSOVÉ LIMITY. </t>
    </r>
    <r>
      <rPr>
        <b/>
        <sz val="18"/>
        <color theme="4" tint="-0.499984740745262"/>
        <rFont val="Calibri"/>
        <family val="2"/>
      </rPr>
      <t>GRATULUJEME!</t>
    </r>
    <r>
      <rPr>
        <sz val="18"/>
        <color theme="4" tint="-0.499984740745262"/>
        <rFont val="Calibri"/>
        <family val="2"/>
      </rPr>
      <t xml:space="preserve"> PODAŘILO SE VÁM VYTVOŘIT </t>
    </r>
    <r>
      <rPr>
        <b/>
        <sz val="18"/>
        <color theme="4" tint="-0.499984740745262"/>
        <rFont val="Calibri"/>
        <family val="2"/>
      </rPr>
      <t>KOMBINACI POMŮCEK TENA.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</si>
</sst>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"/>
    <numFmt numFmtId="165" formatCode="#,##0.0"/>
  </numFmts>
  <fonts count="26" x14ac:knownFonts="1">
    <font>
      <sz val="12"/>
      <color theme="1"/>
      <name val="Calibri"/>
      <family val="2"/>
      <charset val="238"/>
      <scheme val="minor"/>
    </font>
    <font>
      <b/>
      <sz val="11"/>
      <color rgb="FF003366"/>
      <name val="Times New Roman CE"/>
      <family val="1"/>
      <charset val="238"/>
    </font>
    <font>
      <sz val="10"/>
      <color rgb="FF003366"/>
      <name val="Times New Roman CE"/>
      <family val="1"/>
      <charset val="238"/>
    </font>
    <font>
      <b/>
      <sz val="10"/>
      <color rgb="FF003366"/>
      <name val="Times New Roman CE"/>
      <family val="1"/>
      <charset val="238"/>
    </font>
    <font>
      <sz val="12"/>
      <color rgb="FF002060"/>
      <name val="Times New Roman"/>
      <family val="1"/>
    </font>
    <font>
      <sz val="12"/>
      <color theme="4" tint="-0.499984740745262"/>
      <name val="Calibri"/>
      <family val="2"/>
    </font>
    <font>
      <b/>
      <sz val="22"/>
      <color theme="4" tint="-0.499984740745262"/>
      <name val="Calibri"/>
      <family val="2"/>
    </font>
    <font>
      <b/>
      <sz val="14"/>
      <color theme="4" tint="-0.499984740745262"/>
      <name val="Calibri"/>
      <family val="2"/>
    </font>
    <font>
      <sz val="14"/>
      <color theme="4" tint="-0.499984740745262"/>
      <name val="Calibri"/>
      <family val="2"/>
    </font>
    <font>
      <b/>
      <sz val="18"/>
      <name val="Calibri"/>
      <family val="2"/>
    </font>
    <font>
      <b/>
      <sz val="20"/>
      <color rgb="FF002060"/>
      <name val="Calibri"/>
      <family val="2"/>
    </font>
    <font>
      <b/>
      <sz val="14"/>
      <color rgb="FF002060"/>
      <name val="Calibri"/>
      <family val="2"/>
    </font>
    <font>
      <sz val="14"/>
      <color rgb="FF002060"/>
      <name val="Calibri"/>
      <family val="2"/>
    </font>
    <font>
      <b/>
      <sz val="18"/>
      <color rgb="FF002060"/>
      <name val="Calibri"/>
      <family val="2"/>
    </font>
    <font>
      <b/>
      <sz val="48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sz val="18"/>
      <color theme="4" tint="-0.499984740745262"/>
      <name val="Calibri"/>
      <family val="2"/>
    </font>
    <font>
      <b/>
      <sz val="18"/>
      <color theme="4" tint="-0.499984740745262"/>
      <name val="Calibri"/>
      <family val="2"/>
    </font>
    <font>
      <b/>
      <sz val="11"/>
      <color rgb="FFFF0000"/>
      <name val="Times New Roman CE"/>
      <family val="1"/>
      <charset val="238"/>
    </font>
    <font>
      <b/>
      <sz val="10"/>
      <color rgb="FFFF000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2"/>
      <color rgb="FFFF0000"/>
      <name val="Times New Roman"/>
      <family val="1"/>
    </font>
    <font>
      <sz val="10"/>
      <color rgb="FF0070C0"/>
      <name val="Times New Roman CE"/>
      <family val="1"/>
      <charset val="238"/>
    </font>
    <font>
      <sz val="18"/>
      <color rgb="FF00BAF3"/>
      <name val="Calibri"/>
      <family val="2"/>
    </font>
    <font>
      <sz val="16"/>
      <color theme="4" tint="-0.499984740745262"/>
      <name val="Calibri"/>
      <family val="2"/>
    </font>
    <font>
      <b/>
      <u/>
      <sz val="16"/>
      <color theme="9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D5FF"/>
        <bgColor indexed="64"/>
      </patternFill>
    </fill>
    <fill>
      <patternFill patternType="solid">
        <fgColor rgb="FF90EAFF"/>
        <bgColor indexed="64"/>
      </patternFill>
    </fill>
    <fill>
      <patternFill patternType="solid">
        <fgColor rgb="FFFCACBA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3366"/>
      </left>
      <right style="thin">
        <color rgb="FF003366"/>
      </right>
      <top style="medium">
        <color rgb="FF003366"/>
      </top>
      <bottom/>
      <diagonal/>
    </border>
    <border>
      <left/>
      <right/>
      <top style="medium">
        <color rgb="FF0033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rgb="FF002060"/>
      </left>
      <right/>
      <top style="medium">
        <color rgb="FF002060"/>
      </top>
      <bottom style="medium">
        <color theme="4" tint="-0.499984740745262"/>
      </bottom>
      <diagonal/>
    </border>
    <border>
      <left/>
      <right/>
      <top style="medium">
        <color rgb="FF002060"/>
      </top>
      <bottom style="medium">
        <color theme="4" tint="-0.499984740745262"/>
      </bottom>
      <diagonal/>
    </border>
    <border>
      <left/>
      <right style="medium">
        <color rgb="FF002060"/>
      </right>
      <top style="medium">
        <color rgb="FF002060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rgb="FF002060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 applyProtection="1">
      <protection hidden="1"/>
    </xf>
    <xf numFmtId="4" fontId="4" fillId="0" borderId="3" xfId="0" applyNumberFormat="1" applyFont="1" applyBorder="1"/>
    <xf numFmtId="1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2" fontId="4" fillId="0" borderId="3" xfId="0" applyNumberFormat="1" applyFont="1" applyBorder="1" applyAlignment="1">
      <alignment wrapText="1"/>
    </xf>
    <xf numFmtId="1" fontId="3" fillId="0" borderId="3" xfId="0" applyNumberFormat="1" applyFont="1" applyBorder="1" applyAlignment="1">
      <alignment horizontal="left"/>
    </xf>
    <xf numFmtId="40" fontId="8" fillId="0" borderId="0" xfId="0" applyNumberFormat="1" applyFont="1" applyAlignment="1" applyProtection="1">
      <alignment vertical="top"/>
      <protection hidden="1"/>
    </xf>
    <xf numFmtId="0" fontId="5" fillId="0" borderId="0" xfId="0" applyFont="1" applyBorder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4" fontId="0" fillId="0" borderId="0" xfId="0" applyNumberFormat="1"/>
    <xf numFmtId="0" fontId="8" fillId="0" borderId="0" xfId="0" applyFont="1" applyProtection="1">
      <protection hidden="1"/>
    </xf>
    <xf numFmtId="1" fontId="2" fillId="0" borderId="3" xfId="0" applyNumberFormat="1" applyFont="1" applyBorder="1" applyAlignment="1">
      <alignment horizontal="right"/>
    </xf>
    <xf numFmtId="0" fontId="14" fillId="0" borderId="0" xfId="0" applyFont="1" applyBorder="1" applyAlignme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3" fontId="0" fillId="0" borderId="0" xfId="0" applyNumberFormat="1"/>
    <xf numFmtId="0" fontId="11" fillId="0" borderId="6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Protection="1">
      <protection locked="0" hidden="1"/>
    </xf>
    <xf numFmtId="4" fontId="8" fillId="0" borderId="6" xfId="0" applyNumberFormat="1" applyFont="1" applyFill="1" applyBorder="1" applyAlignment="1" applyProtection="1">
      <alignment horizontal="center"/>
      <protection hidden="1"/>
    </xf>
    <xf numFmtId="4" fontId="7" fillId="0" borderId="6" xfId="0" applyNumberFormat="1" applyFont="1" applyFill="1" applyBorder="1" applyAlignment="1" applyProtection="1">
      <alignment horizontal="center"/>
      <protection hidden="1"/>
    </xf>
    <xf numFmtId="0" fontId="13" fillId="0" borderId="7" xfId="0" applyFont="1" applyFill="1" applyBorder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16" fillId="0" borderId="0" xfId="0" applyFont="1" applyBorder="1" applyProtection="1">
      <protection hidden="1"/>
    </xf>
    <xf numFmtId="0" fontId="5" fillId="2" borderId="0" xfId="0" applyFont="1" applyFill="1" applyProtection="1">
      <protection hidden="1"/>
    </xf>
    <xf numFmtId="1" fontId="18" fillId="0" borderId="1" xfId="0" applyNumberFormat="1" applyFont="1" applyBorder="1" applyAlignment="1">
      <alignment vertical="center" wrapText="1"/>
    </xf>
    <xf numFmtId="0" fontId="19" fillId="0" borderId="3" xfId="0" applyFont="1" applyBorder="1" applyAlignment="1">
      <alignment horizontal="left"/>
    </xf>
    <xf numFmtId="1" fontId="20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1" fontId="19" fillId="0" borderId="3" xfId="0" applyNumberFormat="1" applyFont="1" applyBorder="1" applyAlignment="1">
      <alignment horizontal="left"/>
    </xf>
    <xf numFmtId="2" fontId="21" fillId="0" borderId="3" xfId="0" applyNumberFormat="1" applyFont="1" applyBorder="1" applyAlignment="1">
      <alignment wrapText="1"/>
    </xf>
    <xf numFmtId="4" fontId="21" fillId="0" borderId="3" xfId="0" applyNumberFormat="1" applyFont="1" applyBorder="1"/>
    <xf numFmtId="1" fontId="22" fillId="0" borderId="3" xfId="0" applyNumberFormat="1" applyFont="1" applyBorder="1" applyAlignment="1">
      <alignment horizontal="center"/>
    </xf>
    <xf numFmtId="0" fontId="5" fillId="0" borderId="0" xfId="0" applyFont="1" applyAlignment="1" applyProtection="1">
      <alignment vertical="top"/>
      <protection hidden="1"/>
    </xf>
    <xf numFmtId="1" fontId="1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7" fillId="4" borderId="6" xfId="0" applyNumberFormat="1" applyFont="1" applyFill="1" applyBorder="1" applyAlignment="1" applyProtection="1">
      <alignment horizontal="center"/>
      <protection locked="0"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165" fontId="8" fillId="0" borderId="6" xfId="0" applyNumberFormat="1" applyFont="1" applyFill="1" applyBorder="1" applyAlignment="1" applyProtection="1">
      <alignment horizontal="center"/>
      <protection hidden="1"/>
    </xf>
    <xf numFmtId="164" fontId="9" fillId="5" borderId="8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4" fillId="2" borderId="0" xfId="0" applyFont="1" applyFill="1" applyBorder="1" applyAlignment="1" applyProtection="1">
      <alignment horizontal="left" vertical="top"/>
      <protection hidden="1"/>
    </xf>
    <xf numFmtId="0" fontId="24" fillId="2" borderId="0" xfId="0" applyFont="1" applyFill="1" applyProtection="1">
      <protection hidden="1"/>
    </xf>
    <xf numFmtId="0" fontId="24" fillId="2" borderId="0" xfId="0" applyFont="1" applyFill="1" applyBorder="1" applyAlignment="1" applyProtection="1">
      <alignment horizontal="left" vertical="top" indent="1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24" fillId="0" borderId="0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1" fontId="20" fillId="0" borderId="3" xfId="0" applyNumberFormat="1" applyFont="1" applyBorder="1" applyAlignment="1">
      <alignment horizontal="right"/>
    </xf>
    <xf numFmtId="0" fontId="24" fillId="0" borderId="0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4" fontId="13" fillId="0" borderId="16" xfId="0" applyNumberFormat="1" applyFont="1" applyFill="1" applyBorder="1" applyAlignment="1" applyProtection="1">
      <alignment horizontal="center" vertical="center"/>
      <protection hidden="1"/>
    </xf>
    <xf numFmtId="164" fontId="9" fillId="5" borderId="15" xfId="0" applyNumberFormat="1" applyFont="1" applyFill="1" applyBorder="1" applyAlignment="1" applyProtection="1">
      <alignment horizontal="center" vertical="center"/>
      <protection hidden="1"/>
    </xf>
    <xf numFmtId="1" fontId="13" fillId="0" borderId="16" xfId="0" applyNumberFormat="1" applyFont="1" applyFill="1" applyBorder="1" applyAlignment="1" applyProtection="1">
      <alignment horizontal="center" vertical="center"/>
      <protection hidden="1"/>
    </xf>
    <xf numFmtId="1" fontId="9" fillId="5" borderId="15" xfId="0" applyNumberFormat="1" applyFont="1" applyFill="1" applyBorder="1" applyAlignment="1" applyProtection="1">
      <alignment horizontal="center" vertical="center"/>
      <protection hidden="1"/>
    </xf>
    <xf numFmtId="164" fontId="9" fillId="5" borderId="17" xfId="0" applyNumberFormat="1" applyFont="1" applyFill="1" applyBorder="1" applyAlignment="1" applyProtection="1">
      <alignment horizontal="center" vertical="center"/>
      <protection hidden="1"/>
    </xf>
    <xf numFmtId="2" fontId="4" fillId="6" borderId="3" xfId="0" applyNumberFormat="1" applyFont="1" applyFill="1" applyBorder="1" applyAlignment="1">
      <alignment wrapText="1"/>
    </xf>
    <xf numFmtId="2" fontId="4" fillId="0" borderId="3" xfId="0" applyNumberFormat="1" applyFont="1" applyFill="1" applyBorder="1" applyAlignment="1">
      <alignment wrapText="1"/>
    </xf>
    <xf numFmtId="0" fontId="23" fillId="0" borderId="0" xfId="0" applyFont="1" applyBorder="1" applyAlignment="1" applyProtection="1">
      <alignment horizontal="left" vertical="top" wrapText="1"/>
      <protection hidden="1"/>
    </xf>
    <xf numFmtId="0" fontId="24" fillId="2" borderId="0" xfId="0" applyFont="1" applyFill="1" applyBorder="1" applyAlignment="1" applyProtection="1">
      <alignment horizontal="left" wrapText="1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24" fillId="0" borderId="0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13" fillId="0" borderId="10" xfId="0" applyFont="1" applyFill="1" applyBorder="1" applyAlignment="1" applyProtection="1">
      <alignment horizontal="center" vertical="center"/>
      <protection hidden="1"/>
    </xf>
    <xf numFmtId="0" fontId="13" fillId="0" borderId="11" xfId="0" applyFont="1" applyFill="1" applyBorder="1" applyAlignment="1" applyProtection="1">
      <alignment horizontal="center" vertical="center"/>
      <protection hidden="1"/>
    </xf>
    <xf numFmtId="0" fontId="13" fillId="0" borderId="12" xfId="0" applyFont="1" applyFill="1" applyBorder="1" applyAlignment="1" applyProtection="1">
      <alignment horizontal="center" vertical="center"/>
      <protection hidden="1"/>
    </xf>
    <xf numFmtId="0" fontId="13" fillId="0" borderId="13" xfId="0" applyFont="1" applyFill="1" applyBorder="1" applyAlignment="1" applyProtection="1">
      <alignment horizontal="center" vertical="center"/>
      <protection hidden="1"/>
    </xf>
    <xf numFmtId="0" fontId="13" fillId="0" borderId="14" xfId="0" applyFont="1" applyFill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0" fillId="4" borderId="4" xfId="0" applyFont="1" applyFill="1" applyBorder="1" applyAlignment="1" applyProtection="1">
      <alignment horizontal="left" vertical="center"/>
      <protection locked="0" hidden="1"/>
    </xf>
    <xf numFmtId="0" fontId="10" fillId="4" borderId="5" xfId="0" applyFont="1" applyFill="1" applyBorder="1" applyAlignment="1" applyProtection="1">
      <alignment horizontal="left" vertical="center"/>
      <protection locked="0" hidden="1"/>
    </xf>
  </cellXfs>
  <cellStyles count="1">
    <cellStyle name="Normální" xfId="0" builtinId="0"/>
  </cellStyles>
  <dxfs count="58">
    <dxf>
      <font>
        <color rgb="FFFF0000"/>
      </font>
      <fill>
        <patternFill>
          <bgColor rgb="FFFCACBA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u val="none"/>
        <color theme="4" tint="-0.499984740745262"/>
      </font>
      <fill>
        <patternFill patternType="none">
          <bgColor auto="1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color rgb="FF002060"/>
      </font>
      <fill>
        <patternFill patternType="solid">
          <bgColor theme="0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color rgb="FF002060"/>
      </font>
      <fill>
        <patternFill patternType="solid">
          <bgColor theme="0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color rgb="FF002060"/>
      </font>
      <fill>
        <patternFill patternType="solid">
          <bgColor theme="0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u val="none"/>
        <color theme="4" tint="-0.499984740745262"/>
      </font>
      <fill>
        <patternFill patternType="none">
          <bgColor auto="1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u val="none"/>
        <color theme="4" tint="-0.499984740745262"/>
      </font>
      <fill>
        <patternFill patternType="none">
          <bgColor auto="1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u val="none"/>
        <color theme="4" tint="-0.499984740745262"/>
      </font>
      <fill>
        <patternFill patternType="none">
          <bgColor auto="1"/>
        </patternFill>
      </fill>
    </dxf>
    <dxf>
      <font>
        <color rgb="FFFF0000"/>
      </font>
    </dxf>
    <dxf>
      <font>
        <color rgb="FF9C0006"/>
      </font>
    </dxf>
    <dxf>
      <font>
        <color rgb="FFFF0000"/>
      </font>
      <fill>
        <patternFill>
          <bgColor rgb="FFFCACBA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u val="none"/>
        <color theme="4" tint="-0.499984740745262"/>
      </font>
      <fill>
        <patternFill patternType="none">
          <bgColor auto="1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color rgb="FF002060"/>
      </font>
      <fill>
        <patternFill patternType="solid">
          <bgColor theme="0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color rgb="FF002060"/>
      </font>
      <fill>
        <patternFill patternType="solid">
          <bgColor theme="0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color rgb="FF002060"/>
      </font>
      <fill>
        <patternFill patternType="solid">
          <bgColor theme="0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u val="none"/>
        <color theme="4" tint="-0.499984740745262"/>
      </font>
      <fill>
        <patternFill patternType="none">
          <bgColor auto="1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u val="none"/>
        <color theme="4" tint="-0.499984740745262"/>
      </font>
      <fill>
        <patternFill patternType="none">
          <bgColor auto="1"/>
        </patternFill>
      </fill>
    </dxf>
    <dxf>
      <font>
        <strike val="0"/>
        <color theme="4" tint="-0.499984740745262"/>
      </font>
      <fill>
        <patternFill patternType="solid">
          <bgColor theme="9" tint="0.59996337778862885"/>
        </patternFill>
      </fill>
    </dxf>
    <dxf>
      <font>
        <color rgb="FFFF0000"/>
      </font>
    </dxf>
    <dxf>
      <font>
        <color rgb="FF002060"/>
      </font>
      <fill>
        <patternFill>
          <bgColor rgb="FFFFFC66"/>
        </patternFill>
      </fill>
    </dxf>
    <dxf>
      <font>
        <u val="none"/>
        <color theme="4" tint="-0.499984740745262"/>
      </font>
      <fill>
        <patternFill patternType="none">
          <bgColor auto="1"/>
        </patternFill>
      </fill>
    </dxf>
    <dxf>
      <font>
        <color rgb="FFFF0000"/>
      </font>
    </dxf>
    <dxf>
      <font>
        <color rgb="FF9C0006"/>
      </font>
    </dxf>
  </dxfs>
  <tableStyles count="0" defaultTableStyle="TableStyleMedium2" defaultPivotStyle="PivotStyleLight16"/>
  <colors>
    <mruColors>
      <color rgb="FFFCACBA"/>
      <color rgb="FF00BAF3"/>
      <color rgb="FFFFFC66"/>
      <color rgb="FFF5AFAC"/>
      <color rgb="FF06C9F2"/>
      <color rgb="FF00D5FF"/>
      <color rgb="FF00E7FF"/>
      <color rgb="FF90EAFF"/>
      <color rgb="FF8CFFFF"/>
      <color rgb="FF73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1355261</xdr:colOff>
      <xdr:row>0</xdr:row>
      <xdr:rowOff>0</xdr:rowOff>
    </xdr:from>
    <xdr:to>
      <xdr:col>13</xdr:col>
      <xdr:colOff>1080309</xdr:colOff>
      <xdr:row>1</xdr:row>
      <xdr:rowOff>628480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199890-959D-B149-AE3E-E7E387B7BF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208594" y="0"/>
          <a:ext cx="5666808" cy="1420523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41</xdr:row>
      <xdr:rowOff>76200</xdr:rowOff>
    </xdr:from>
    <xdr:to>
      <xdr:col>4</xdr:col>
      <xdr:colOff>122990</xdr:colOff>
      <xdr:row>45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BF3D24-4C27-A343-892F-1B50ABF3B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13563600"/>
          <a:ext cx="6642100" cy="927100"/>
        </a:xfrm>
        <a:prstGeom prst="rect">
          <a:avLst/>
        </a:prstGeom>
      </xdr:spPr>
    </xdr:pic>
    <xdr:clientData/>
  </xdr:twoCellAnchor>
  <xdr:twoCellAnchor editAs="oneCell">
    <xdr:from>
      <xdr:col>7</xdr:col>
      <xdr:colOff>636092</xdr:colOff>
      <xdr:row>0</xdr:row>
      <xdr:rowOff>0</xdr:rowOff>
    </xdr:from>
    <xdr:to>
      <xdr:col>8</xdr:col>
      <xdr:colOff>1117355</xdr:colOff>
      <xdr:row>0</xdr:row>
      <xdr:rowOff>592667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39FE0E-EE19-9E45-B3E2-F27DBDFF32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b="51696"/>
        <a:stretch/>
      </xdr:blipFill>
      <xdr:spPr>
        <a:xfrm>
          <a:off x="12330675" y="0"/>
          <a:ext cx="1910013" cy="592667"/>
        </a:xfrm>
        <a:prstGeom prst="rect">
          <a:avLst/>
        </a:prstGeom>
      </xdr:spPr>
    </xdr:pic>
    <xdr:clientData/>
  </xdr:twoCellAnchor>
  <xdr:twoCellAnchor editAs="oneCell">
    <xdr:from>
      <xdr:col>7</xdr:col>
      <xdr:colOff>1045431</xdr:colOff>
      <xdr:row>41</xdr:row>
      <xdr:rowOff>76200</xdr:rowOff>
    </xdr:from>
    <xdr:to>
      <xdr:col>8</xdr:col>
      <xdr:colOff>1387196</xdr:colOff>
      <xdr:row>45</xdr:row>
      <xdr:rowOff>59266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FCA6BE8-6329-5440-A69A-B56B1050B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10231" y="15113000"/>
          <a:ext cx="1765502" cy="795866"/>
        </a:xfrm>
        <a:prstGeom prst="rect">
          <a:avLst/>
        </a:prstGeom>
      </xdr:spPr>
    </xdr:pic>
    <xdr:clientData/>
  </xdr:twoCellAnchor>
  <xdr:twoCellAnchor editAs="oneCell">
    <xdr:from>
      <xdr:col>7</xdr:col>
      <xdr:colOff>678425</xdr:colOff>
      <xdr:row>0</xdr:row>
      <xdr:rowOff>560916</xdr:rowOff>
    </xdr:from>
    <xdr:to>
      <xdr:col>8</xdr:col>
      <xdr:colOff>1071683</xdr:colOff>
      <xdr:row>1</xdr:row>
      <xdr:rowOff>189942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E4596E-7A57-4097-B46C-77BEEF646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73008" y="560916"/>
          <a:ext cx="1822008" cy="412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1355261</xdr:colOff>
      <xdr:row>0</xdr:row>
      <xdr:rowOff>0</xdr:rowOff>
    </xdr:from>
    <xdr:to>
      <xdr:col>13</xdr:col>
      <xdr:colOff>1000100</xdr:colOff>
      <xdr:row>1</xdr:row>
      <xdr:rowOff>628480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66BB1C-0BA0-F74F-8ACC-6960F7D20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614061" y="0"/>
          <a:ext cx="5678006" cy="141588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41</xdr:row>
      <xdr:rowOff>76200</xdr:rowOff>
    </xdr:from>
    <xdr:to>
      <xdr:col>4</xdr:col>
      <xdr:colOff>122990</xdr:colOff>
      <xdr:row>45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F043A4-2A0E-2748-BF71-FE5F95399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15951200"/>
          <a:ext cx="6646779" cy="927100"/>
        </a:xfrm>
        <a:prstGeom prst="rect">
          <a:avLst/>
        </a:prstGeom>
      </xdr:spPr>
    </xdr:pic>
    <xdr:clientData/>
  </xdr:twoCellAnchor>
  <xdr:twoCellAnchor editAs="oneCell">
    <xdr:from>
      <xdr:col>7</xdr:col>
      <xdr:colOff>636092</xdr:colOff>
      <xdr:row>0</xdr:row>
      <xdr:rowOff>1</xdr:rowOff>
    </xdr:from>
    <xdr:to>
      <xdr:col>8</xdr:col>
      <xdr:colOff>1077249</xdr:colOff>
      <xdr:row>0</xdr:row>
      <xdr:rowOff>621633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E7D192-3854-1249-8C6B-17C7B398FB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b="49290"/>
        <a:stretch/>
      </xdr:blipFill>
      <xdr:spPr>
        <a:xfrm>
          <a:off x="12356855" y="1"/>
          <a:ext cx="1904999" cy="621632"/>
        </a:xfrm>
        <a:prstGeom prst="rect">
          <a:avLst/>
        </a:prstGeom>
      </xdr:spPr>
    </xdr:pic>
    <xdr:clientData/>
  </xdr:twoCellAnchor>
  <xdr:twoCellAnchor editAs="oneCell">
    <xdr:from>
      <xdr:col>7</xdr:col>
      <xdr:colOff>1045431</xdr:colOff>
      <xdr:row>41</xdr:row>
      <xdr:rowOff>76200</xdr:rowOff>
    </xdr:from>
    <xdr:to>
      <xdr:col>8</xdr:col>
      <xdr:colOff>1347090</xdr:colOff>
      <xdr:row>45</xdr:row>
      <xdr:rowOff>59266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ABA3AD-5184-144F-9C5F-BDEB4FE50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7231" y="15951200"/>
          <a:ext cx="1765502" cy="795866"/>
        </a:xfrm>
        <a:prstGeom prst="rect">
          <a:avLst/>
        </a:prstGeom>
      </xdr:spPr>
    </xdr:pic>
    <xdr:clientData/>
  </xdr:twoCellAnchor>
  <xdr:twoCellAnchor editAs="oneCell">
    <xdr:from>
      <xdr:col>7</xdr:col>
      <xdr:colOff>671763</xdr:colOff>
      <xdr:row>0</xdr:row>
      <xdr:rowOff>591552</xdr:rowOff>
    </xdr:from>
    <xdr:to>
      <xdr:col>8</xdr:col>
      <xdr:colOff>1022687</xdr:colOff>
      <xdr:row>1</xdr:row>
      <xdr:rowOff>220578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208162A-97F4-48EF-99D5-8E22C3DEC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92526" y="591552"/>
          <a:ext cx="1814766" cy="411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03CC3-0C05-6A4A-81BB-4FAE25DA1E1F}">
  <sheetPr>
    <pageSetUpPr fitToPage="1"/>
  </sheetPr>
  <dimension ref="B1:M40"/>
  <sheetViews>
    <sheetView showGridLines="0" tabSelected="1" zoomScale="90" zoomScaleNormal="90" workbookViewId="0">
      <selection activeCell="C9" sqref="C9"/>
    </sheetView>
  </sheetViews>
  <sheetFormatPr defaultColWidth="10.75" defaultRowHeight="15.75" x14ac:dyDescent="0.25"/>
  <cols>
    <col min="1" max="1" width="3" style="1" customWidth="1"/>
    <col min="2" max="2" width="23.25" style="1" customWidth="1"/>
    <col min="3" max="5" width="31.25" style="1" customWidth="1"/>
    <col min="6" max="6" width="13.25" style="1" customWidth="1"/>
    <col min="7" max="7" width="20.25" style="1" customWidth="1"/>
    <col min="8" max="10" width="18.75" style="1" customWidth="1"/>
    <col min="11" max="13" width="13.5" style="1" bestFit="1" customWidth="1"/>
    <col min="14" max="14" width="17.25" style="1" customWidth="1"/>
    <col min="15" max="16384" width="10.75" style="1"/>
  </cols>
  <sheetData>
    <row r="1" spans="2:13" ht="61.5" x14ac:dyDescent="0.9">
      <c r="B1" s="19" t="s">
        <v>1</v>
      </c>
      <c r="C1" s="14"/>
      <c r="E1" s="17"/>
      <c r="I1" s="20"/>
      <c r="J1" s="20"/>
    </row>
    <row r="2" spans="2:13" ht="57" customHeight="1" x14ac:dyDescent="0.35">
      <c r="B2" s="68" t="s">
        <v>304</v>
      </c>
      <c r="C2" s="68"/>
      <c r="D2" s="68"/>
      <c r="E2" s="68"/>
      <c r="F2" s="68"/>
      <c r="G2" s="68"/>
      <c r="H2" s="68"/>
      <c r="I2" s="68"/>
      <c r="J2" s="20"/>
    </row>
    <row r="3" spans="2:13" ht="37.9" customHeight="1" x14ac:dyDescent="0.45">
      <c r="B3" s="49" t="s">
        <v>359</v>
      </c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2:13" ht="40.9" customHeight="1" x14ac:dyDescent="0.25">
      <c r="B4" s="80" t="s">
        <v>291</v>
      </c>
      <c r="C4" s="81"/>
      <c r="D4" s="15"/>
      <c r="E4" s="15"/>
      <c r="F4" s="15"/>
      <c r="G4" s="15"/>
      <c r="H4" s="15"/>
      <c r="I4" s="13"/>
      <c r="J4" s="13"/>
      <c r="K4" s="13"/>
      <c r="L4" s="12"/>
      <c r="M4" s="12"/>
    </row>
    <row r="5" spans="2:13" ht="10.15" customHeight="1" x14ac:dyDescent="0.25">
      <c r="L5" s="12"/>
      <c r="M5" s="12"/>
    </row>
    <row r="6" spans="2:13" ht="34.15" customHeight="1" x14ac:dyDescent="0.25">
      <c r="B6" s="49" t="s">
        <v>346</v>
      </c>
      <c r="L6" s="12"/>
      <c r="M6" s="12"/>
    </row>
    <row r="7" spans="2:13" ht="27" customHeight="1" x14ac:dyDescent="0.25">
      <c r="B7" s="49" t="s">
        <v>360</v>
      </c>
      <c r="L7" s="12"/>
      <c r="M7" s="12"/>
    </row>
    <row r="8" spans="2:13" ht="57" customHeight="1" x14ac:dyDescent="0.25">
      <c r="B8" s="23" t="s">
        <v>298</v>
      </c>
      <c r="C8" s="24" t="s">
        <v>0</v>
      </c>
      <c r="D8" s="23" t="s">
        <v>4</v>
      </c>
      <c r="E8" s="25" t="s">
        <v>344</v>
      </c>
      <c r="F8" s="25" t="s">
        <v>303</v>
      </c>
      <c r="G8" s="25" t="s">
        <v>8</v>
      </c>
      <c r="H8" s="24" t="s">
        <v>289</v>
      </c>
      <c r="I8" s="46" t="s">
        <v>348</v>
      </c>
      <c r="J8" s="46" t="s">
        <v>347</v>
      </c>
      <c r="K8" s="46" t="s">
        <v>299</v>
      </c>
      <c r="L8" s="46" t="s">
        <v>300</v>
      </c>
      <c r="M8" s="46" t="s">
        <v>301</v>
      </c>
    </row>
    <row r="9" spans="2:13" ht="22.15" customHeight="1" x14ac:dyDescent="0.3">
      <c r="B9" s="26">
        <f>IF($C9&lt;&gt;"",VLOOKUP($C9,zoznamP2!$A$2:$I$72,4,FALSE),"")</f>
        <v>5007601</v>
      </c>
      <c r="C9" s="27" t="s">
        <v>2</v>
      </c>
      <c r="D9" s="26" t="str">
        <f>IF($C9&lt;&gt;"",VLOOKUP($C9,zoznamP2!$A$2:$I$72,2,FALSE),"")</f>
        <v>Vložky</v>
      </c>
      <c r="E9" s="26" t="str">
        <f>IF($C9&lt;&gt;"",VLOOKUP($C9,zoznamP2!$A$2:$I$72,7,FALSE),"")</f>
        <v>200 </v>
      </c>
      <c r="F9" s="26">
        <f>IF($C9&lt;&gt;"",VLOOKUP($C9,zoznamP2!$A$2:$I$72,8,FALSE),"")</f>
        <v>20</v>
      </c>
      <c r="G9" s="28">
        <f>IF($C9&lt;&gt;"",VLOOKUP($C9,zoznamP2!$A$2:$I$72,9,FALSE),"")</f>
        <v>117.47</v>
      </c>
      <c r="H9" s="45">
        <v>12</v>
      </c>
      <c r="I9" s="26">
        <f>IF($C9&lt;&gt;"",F9*H9,"")</f>
        <v>240</v>
      </c>
      <c r="J9" s="29">
        <f>IF($C9&lt;&gt;"",G9*H9,"")</f>
        <v>1409.6399999999999</v>
      </c>
      <c r="K9" s="47">
        <f>IF($C9&lt;&gt;"",I9/30,"")</f>
        <v>8</v>
      </c>
      <c r="L9" s="47">
        <f>IF($C9&lt;&gt;"",I9/60,"")</f>
        <v>4</v>
      </c>
      <c r="M9" s="47">
        <f>IF($C9&lt;&gt;"",I9/90,"")</f>
        <v>2.6666666666666665</v>
      </c>
    </row>
    <row r="10" spans="2:13" ht="22.15" customHeight="1" x14ac:dyDescent="0.3">
      <c r="B10" s="26">
        <f>IF($C10&lt;&gt;"",VLOOKUP($C10,zoznamP2!$A$2:$I$72,4,FALSE),"")</f>
        <v>5011065</v>
      </c>
      <c r="C10" s="27" t="s">
        <v>320</v>
      </c>
      <c r="D10" s="26" t="str">
        <f>IF($C10&lt;&gt;"",VLOOKUP($C10,zoznamP2!$A$2:$I$72,2,FALSE),"")</f>
        <v> Navlékací kalhotky </v>
      </c>
      <c r="E10" s="26">
        <f>IF($C10&lt;&gt;"",VLOOKUP($C10,zoznamP2!$A$2:$I$72,7,FALSE),"")</f>
        <v>1010</v>
      </c>
      <c r="F10" s="26">
        <f>IF($C10&lt;&gt;"",VLOOKUP($C10,zoznamP2!$A$2:$I$72,8,FALSE),"")</f>
        <v>8</v>
      </c>
      <c r="G10" s="28">
        <f>IF($C10&lt;&gt;"",VLOOKUP($C10,zoznamP2!$A$2:$I$72,9,FALSE),"")</f>
        <v>188.84</v>
      </c>
      <c r="H10" s="45">
        <v>7</v>
      </c>
      <c r="I10" s="26">
        <f>IF($C10&lt;&gt;"",F10*H10,"")</f>
        <v>56</v>
      </c>
      <c r="J10" s="29">
        <f>IF($C10&lt;&gt;"",G10*H10,"")</f>
        <v>1321.88</v>
      </c>
      <c r="K10" s="47">
        <f>IF($C10&lt;&gt;"",I10/30,"")</f>
        <v>1.8666666666666667</v>
      </c>
      <c r="L10" s="47">
        <f>IF($C10&lt;&gt;"",I10/60,"")</f>
        <v>0.93333333333333335</v>
      </c>
      <c r="M10" s="47">
        <f>IF($C10&lt;&gt;"",I10/90,"")</f>
        <v>0.62222222222222223</v>
      </c>
    </row>
    <row r="11" spans="2:13" ht="22.15" customHeight="1" x14ac:dyDescent="0.3">
      <c r="B11" s="26">
        <f>IF($C11&lt;&gt;"",VLOOKUP($C11,zoznamP2!$A$2:$I$72,4,FALSE),"")</f>
        <v>5011542</v>
      </c>
      <c r="C11" s="27" t="s">
        <v>52</v>
      </c>
      <c r="D11" s="26" t="str">
        <f>IF($C11&lt;&gt;"",VLOOKUP($C11,zoznamP2!$A$2:$I$72,2,FALSE),"")</f>
        <v>Vložky</v>
      </c>
      <c r="E11" s="26" t="str">
        <f>IF($C11&lt;&gt;"",VLOOKUP($C11,zoznamP2!$A$2:$I$72,7,FALSE),"")</f>
        <v>315 </v>
      </c>
      <c r="F11" s="26">
        <f>IF($C11&lt;&gt;"",VLOOKUP($C11,zoznamP2!$A$2:$I$72,8,FALSE),"")</f>
        <v>30</v>
      </c>
      <c r="G11" s="28">
        <f>IF($C11&lt;&gt;"",VLOOKUP($C11,zoznamP2!$A$2:$I$72,9,FALSE),"")</f>
        <v>161.91999999999999</v>
      </c>
      <c r="H11" s="45">
        <v>0</v>
      </c>
      <c r="I11" s="26">
        <f>IF($C11&lt;&gt;"",F11*H11,"")</f>
        <v>0</v>
      </c>
      <c r="J11" s="29">
        <f>IF($C11&lt;&gt;"",G11*H11,"")</f>
        <v>0</v>
      </c>
      <c r="K11" s="47">
        <f>IF($C11&lt;&gt;"",I11/30,"")</f>
        <v>0</v>
      </c>
      <c r="L11" s="47">
        <f>IF($C11&lt;&gt;"",I11/60,"")</f>
        <v>0</v>
      </c>
      <c r="M11" s="47">
        <f>IF($C11&lt;&gt;"",I11/90,"")</f>
        <v>0</v>
      </c>
    </row>
    <row r="12" spans="2:13" ht="22.9" customHeight="1" x14ac:dyDescent="0.25">
      <c r="G12" s="42" t="s">
        <v>345</v>
      </c>
    </row>
    <row r="13" spans="2:13" ht="39" customHeight="1" thickBot="1" x14ac:dyDescent="0.3">
      <c r="B13" s="49" t="s">
        <v>361</v>
      </c>
      <c r="E13" s="12"/>
      <c r="F13" s="12"/>
      <c r="G13" s="12"/>
      <c r="H13" s="12"/>
    </row>
    <row r="14" spans="2:13" ht="34.15" customHeight="1" thickBot="1" x14ac:dyDescent="0.4">
      <c r="C14" s="73" t="str">
        <f>IF($B$4&lt;&gt;"",VLOOKUP($B$4,Stupne!$A$1:$E$3,5,FALSE),"ZADEJTE STUPEŇ INKONTINENCE V KROKU 1")</f>
        <v>Kombinace ve III. stupni inkontinence</v>
      </c>
      <c r="D14" s="74"/>
      <c r="E14" s="75"/>
      <c r="F14" s="32"/>
      <c r="G14" s="21"/>
      <c r="H14" s="21"/>
      <c r="I14" s="21"/>
      <c r="J14" s="21"/>
    </row>
    <row r="15" spans="2:13" ht="30" customHeight="1" x14ac:dyDescent="0.25">
      <c r="C15" s="30" t="s">
        <v>302</v>
      </c>
      <c r="D15" s="30" t="s">
        <v>84</v>
      </c>
      <c r="E15" s="30" t="s">
        <v>85</v>
      </c>
      <c r="F15" s="21"/>
      <c r="G15" s="21"/>
      <c r="H15" s="12"/>
      <c r="I15" s="12"/>
      <c r="J15" s="12"/>
    </row>
    <row r="16" spans="2:13" ht="34.9" customHeight="1" thickBot="1" x14ac:dyDescent="0.4">
      <c r="C16" s="48" t="str">
        <f>IF($B$4&lt;&gt;"",IF(AND($C$22&lt;=$C$21,$H$22&lt;=$H$21),"ANO","NE"),"")</f>
        <v>NE</v>
      </c>
      <c r="D16" s="48" t="str">
        <f>IF($B$4&lt;&gt;"",IF(AND($D$22&lt;=$D$21,$I$22&lt;=$I$21),"ANO","NE"),"")</f>
        <v>ANO</v>
      </c>
      <c r="E16" s="65" t="str">
        <f>IF($B$4&lt;&gt;"",IF(AND($E$22&lt;=$E$21,$J$22&lt;=$J$21),"ANO","NE"),"")</f>
        <v>ANO</v>
      </c>
      <c r="F16" s="31"/>
      <c r="G16" s="31"/>
    </row>
    <row r="17" spans="2:10" ht="25.15" customHeight="1" x14ac:dyDescent="0.25"/>
    <row r="18" spans="2:10" ht="40.9" customHeight="1" thickBot="1" x14ac:dyDescent="0.3">
      <c r="B18" s="49" t="s">
        <v>368</v>
      </c>
    </row>
    <row r="19" spans="2:10" ht="31.9" customHeight="1" thickBot="1" x14ac:dyDescent="0.3">
      <c r="C19" s="76" t="s">
        <v>362</v>
      </c>
      <c r="D19" s="77"/>
      <c r="E19" s="78"/>
      <c r="H19" s="76" t="s">
        <v>363</v>
      </c>
      <c r="I19" s="77"/>
      <c r="J19" s="78"/>
    </row>
    <row r="20" spans="2:10" ht="31.9" customHeight="1" x14ac:dyDescent="0.25">
      <c r="B20" s="60" t="s">
        <v>364</v>
      </c>
      <c r="C20" s="30" t="s">
        <v>302</v>
      </c>
      <c r="D20" s="30" t="s">
        <v>84</v>
      </c>
      <c r="E20" s="30" t="s">
        <v>85</v>
      </c>
      <c r="G20" s="60" t="s">
        <v>364</v>
      </c>
      <c r="H20" s="30" t="s">
        <v>302</v>
      </c>
      <c r="I20" s="30" t="s">
        <v>84</v>
      </c>
      <c r="J20" s="30" t="s">
        <v>85</v>
      </c>
    </row>
    <row r="21" spans="2:10" ht="37.9" customHeight="1" x14ac:dyDescent="0.25">
      <c r="B21" s="60" t="s">
        <v>372</v>
      </c>
      <c r="C21" s="61">
        <f>IF($B$4&lt;&gt;"",VLOOKUP($B$4,Stupne!$A$1:$E$3,2,FALSE),"")</f>
        <v>1699.7</v>
      </c>
      <c r="D21" s="61">
        <f>IF($B$4&lt;&gt;"",VLOOKUP($B$4,Stupne!$A$1:$E$3,3,FALSE),"")</f>
        <v>3399.4</v>
      </c>
      <c r="E21" s="61">
        <f>IF($B$4&lt;&gt;"",VLOOKUP($B$4,Stupne!$A$1:$E$3,4,FALSE),"")</f>
        <v>5099.1000000000004</v>
      </c>
      <c r="G21" s="60" t="s">
        <v>373</v>
      </c>
      <c r="H21" s="63">
        <f>IF($B$4&lt;&gt;"",VLOOKUP($B$4,Stupne!$A$1:$H$3,6,FALSE),"")</f>
        <v>150</v>
      </c>
      <c r="I21" s="63">
        <f>IF($B$4&lt;&gt;"",VLOOKUP($B$4,Stupne!$A$1:$H$3,7,FALSE),"")</f>
        <v>300</v>
      </c>
      <c r="J21" s="63">
        <f>IF($B$4&lt;&gt;"",VLOOKUP($B$4,Stupne!$A$1:$H$3,8,FALSE),"")</f>
        <v>450</v>
      </c>
    </row>
    <row r="22" spans="2:10" ht="37.15" customHeight="1" thickBot="1" x14ac:dyDescent="0.3">
      <c r="B22" s="60" t="s">
        <v>365</v>
      </c>
      <c r="C22" s="62">
        <f>IF($B$4&lt;&gt;"",SUM($J9:$J11),"")</f>
        <v>2731.52</v>
      </c>
      <c r="D22" s="62">
        <f>IF($B$4&lt;&gt;"",SUM($J9:$J11),"")</f>
        <v>2731.52</v>
      </c>
      <c r="E22" s="62">
        <f>IF($B$4&lt;&gt;"",SUM($J9:$J11),"")</f>
        <v>2731.52</v>
      </c>
      <c r="G22" s="60" t="s">
        <v>366</v>
      </c>
      <c r="H22" s="64">
        <f>IF($B$4&lt;&gt;"",SUM($I9:$I11),"")</f>
        <v>296</v>
      </c>
      <c r="I22" s="64">
        <f>IF($B$4&lt;&gt;"",SUM($I9:$I11),"")</f>
        <v>296</v>
      </c>
      <c r="J22" s="64">
        <f>IF($B$4&lt;&gt;"",SUM($I9:$I11),"")</f>
        <v>296</v>
      </c>
    </row>
    <row r="23" spans="2:10" ht="18.75" x14ac:dyDescent="0.25">
      <c r="B23" s="11"/>
      <c r="C23" s="11"/>
      <c r="D23" s="11"/>
    </row>
    <row r="25" spans="2:10" ht="57" customHeight="1" x14ac:dyDescent="0.25">
      <c r="B25" s="70" t="s">
        <v>349</v>
      </c>
      <c r="C25" s="70"/>
      <c r="D25" s="70"/>
      <c r="E25" s="70"/>
      <c r="F25" s="70"/>
      <c r="G25" s="70"/>
      <c r="H25" s="70"/>
      <c r="I25" s="70"/>
    </row>
    <row r="26" spans="2:10" ht="81" customHeight="1" x14ac:dyDescent="0.25">
      <c r="B26" s="79" t="s">
        <v>374</v>
      </c>
      <c r="C26" s="79"/>
      <c r="D26" s="79"/>
      <c r="E26" s="79"/>
      <c r="F26" s="79"/>
      <c r="G26" s="79"/>
      <c r="H26" s="79"/>
      <c r="I26" s="79"/>
      <c r="J26" s="79"/>
    </row>
    <row r="27" spans="2:10" ht="24" customHeight="1" x14ac:dyDescent="0.25">
      <c r="B27" s="53"/>
      <c r="C27" s="53"/>
      <c r="D27" s="53"/>
      <c r="E27" s="53"/>
      <c r="F27" s="53"/>
      <c r="G27" s="53"/>
      <c r="H27" s="53"/>
      <c r="I27" s="53"/>
    </row>
    <row r="28" spans="2:10" ht="34.15" customHeight="1" x14ac:dyDescent="0.25">
      <c r="B28" s="71" t="s">
        <v>367</v>
      </c>
      <c r="C28" s="72"/>
      <c r="D28" s="72"/>
      <c r="E28" s="72"/>
      <c r="F28" s="72"/>
      <c r="G28" s="72"/>
      <c r="H28" s="72"/>
      <c r="I28" s="72"/>
    </row>
    <row r="29" spans="2:10" ht="18" customHeight="1" x14ac:dyDescent="0.25">
      <c r="B29" s="54"/>
      <c r="C29" s="55"/>
      <c r="D29" s="55"/>
      <c r="E29" s="55"/>
      <c r="F29" s="55"/>
      <c r="G29" s="55"/>
      <c r="H29" s="55"/>
      <c r="I29" s="55"/>
    </row>
    <row r="30" spans="2:10" ht="23.25" x14ac:dyDescent="0.25">
      <c r="B30" s="70" t="s">
        <v>305</v>
      </c>
      <c r="C30" s="70"/>
      <c r="D30" s="70"/>
      <c r="E30" s="70"/>
      <c r="F30" s="70"/>
      <c r="G30" s="70"/>
      <c r="H30" s="70"/>
      <c r="I30" s="70"/>
    </row>
    <row r="31" spans="2:10" ht="45" customHeight="1" x14ac:dyDescent="0.35">
      <c r="B31" s="69" t="s">
        <v>350</v>
      </c>
      <c r="C31" s="69"/>
      <c r="D31" s="69"/>
      <c r="E31" s="69"/>
      <c r="F31" s="69"/>
      <c r="G31" s="69"/>
      <c r="H31" s="69"/>
      <c r="I31" s="69"/>
    </row>
    <row r="32" spans="2:10" ht="21" x14ac:dyDescent="0.35">
      <c r="B32" s="50" t="s">
        <v>351</v>
      </c>
      <c r="C32" s="51"/>
      <c r="D32" s="51"/>
      <c r="E32" s="51"/>
      <c r="F32" s="51"/>
      <c r="G32" s="51"/>
      <c r="H32" s="51"/>
      <c r="I32" s="51"/>
    </row>
    <row r="33" spans="2:9" ht="21" x14ac:dyDescent="0.35">
      <c r="B33" s="50" t="s">
        <v>352</v>
      </c>
      <c r="C33" s="51"/>
      <c r="D33" s="51"/>
      <c r="E33" s="51"/>
      <c r="F33" s="51"/>
      <c r="G33" s="51"/>
      <c r="H33" s="51"/>
      <c r="I33" s="51"/>
    </row>
    <row r="34" spans="2:9" ht="21" x14ac:dyDescent="0.35">
      <c r="B34" s="50" t="s">
        <v>353</v>
      </c>
      <c r="C34" s="51"/>
      <c r="D34" s="51"/>
      <c r="E34" s="51"/>
      <c r="F34" s="51"/>
      <c r="G34" s="51"/>
      <c r="H34" s="51"/>
      <c r="I34" s="51"/>
    </row>
    <row r="35" spans="2:9" ht="21" x14ac:dyDescent="0.35">
      <c r="B35" s="50" t="s">
        <v>354</v>
      </c>
      <c r="C35" s="51"/>
      <c r="D35" s="51"/>
      <c r="E35" s="51"/>
      <c r="F35" s="51"/>
      <c r="G35" s="51"/>
      <c r="H35" s="51"/>
      <c r="I35" s="51"/>
    </row>
    <row r="36" spans="2:9" ht="21" x14ac:dyDescent="0.35">
      <c r="B36" s="52" t="s">
        <v>356</v>
      </c>
      <c r="C36" s="51"/>
      <c r="D36" s="51"/>
      <c r="E36" s="51"/>
      <c r="F36" s="51"/>
      <c r="G36" s="51"/>
      <c r="H36" s="51"/>
      <c r="I36" s="51"/>
    </row>
    <row r="37" spans="2:9" ht="21" x14ac:dyDescent="0.35">
      <c r="B37" s="52" t="s">
        <v>357</v>
      </c>
      <c r="C37" s="51"/>
      <c r="D37" s="51"/>
      <c r="E37" s="51"/>
      <c r="F37" s="51"/>
      <c r="G37" s="51"/>
      <c r="H37" s="51"/>
      <c r="I37" s="51"/>
    </row>
    <row r="38" spans="2:9" ht="21" x14ac:dyDescent="0.35">
      <c r="B38" s="52" t="s">
        <v>358</v>
      </c>
      <c r="C38" s="51"/>
      <c r="D38" s="51"/>
      <c r="E38" s="51"/>
      <c r="F38" s="51"/>
      <c r="G38" s="51"/>
      <c r="H38" s="51"/>
      <c r="I38" s="51"/>
    </row>
    <row r="39" spans="2:9" ht="21" x14ac:dyDescent="0.35">
      <c r="B39" s="51" t="s">
        <v>355</v>
      </c>
      <c r="C39" s="51"/>
      <c r="D39" s="51"/>
      <c r="E39" s="51"/>
      <c r="F39" s="51"/>
      <c r="G39" s="51"/>
      <c r="H39" s="51"/>
      <c r="I39" s="51"/>
    </row>
    <row r="40" spans="2:9" ht="10.15" customHeight="1" x14ac:dyDescent="0.25">
      <c r="B40" s="33"/>
      <c r="C40" s="33"/>
      <c r="D40" s="33"/>
      <c r="E40" s="33"/>
      <c r="F40" s="33"/>
      <c r="G40" s="33"/>
      <c r="H40" s="33"/>
      <c r="I40" s="33"/>
    </row>
  </sheetData>
  <sheetProtection algorithmName="SHA-512" hashValue="mxS8hRxXWC9k7QwAN8+kcJ/fVlGPOzVkAuJG2vUsQ/tqSChnKjgx6JvjRUWuiTayO69wLJRKRi0dvgr4Ba4L0Q==" saltValue="tbIvfpOT8IBUhJEO8rWGXQ==" spinCount="100000" sheet="1" objects="1" scenarios="1" selectLockedCells="1"/>
  <mergeCells count="10">
    <mergeCell ref="B2:I2"/>
    <mergeCell ref="B31:I31"/>
    <mergeCell ref="B25:I25"/>
    <mergeCell ref="B28:I28"/>
    <mergeCell ref="B30:I30"/>
    <mergeCell ref="C14:E14"/>
    <mergeCell ref="C19:E19"/>
    <mergeCell ref="H19:J19"/>
    <mergeCell ref="B26:J26"/>
    <mergeCell ref="B4:C4"/>
  </mergeCells>
  <conditionalFormatting sqref="F15:G15 G14">
    <cfRule type="cellIs" dxfId="57" priority="68" operator="equal">
      <formula>"NEZADANÝ STUPEŇ INKONTINENCE"</formula>
    </cfRule>
  </conditionalFormatting>
  <conditionalFormatting sqref="C14">
    <cfRule type="expression" dxfId="56" priority="66">
      <formula>$B$4=""</formula>
    </cfRule>
  </conditionalFormatting>
  <conditionalFormatting sqref="C22">
    <cfRule type="expression" dxfId="55" priority="72" stopIfTrue="1">
      <formula>$C$21=""</formula>
    </cfRule>
    <cfRule type="cellIs" dxfId="54" priority="73" stopIfTrue="1" operator="equal">
      <formula>0</formula>
    </cfRule>
    <cfRule type="expression" dxfId="53" priority="74">
      <formula>$C$22&gt;$C$21</formula>
    </cfRule>
    <cfRule type="cellIs" dxfId="52" priority="75" operator="lessThanOrEqual">
      <formula>$C$21</formula>
    </cfRule>
  </conditionalFormatting>
  <conditionalFormatting sqref="D22">
    <cfRule type="expression" dxfId="51" priority="76" stopIfTrue="1">
      <formula>$D$21=""</formula>
    </cfRule>
    <cfRule type="cellIs" dxfId="50" priority="77" stopIfTrue="1" operator="equal">
      <formula>0</formula>
    </cfRule>
    <cfRule type="expression" dxfId="49" priority="78">
      <formula>$D$22&gt;$D$21</formula>
    </cfRule>
    <cfRule type="cellIs" dxfId="48" priority="79" operator="lessThanOrEqual">
      <formula>$D$21</formula>
    </cfRule>
  </conditionalFormatting>
  <conditionalFormatting sqref="E22">
    <cfRule type="expression" dxfId="47" priority="80" stopIfTrue="1">
      <formula>$E$21=""</formula>
    </cfRule>
    <cfRule type="cellIs" dxfId="46" priority="81" stopIfTrue="1" operator="equal">
      <formula>0</formula>
    </cfRule>
    <cfRule type="expression" dxfId="45" priority="82">
      <formula>$E$22&gt;$E$21</formula>
    </cfRule>
    <cfRule type="cellIs" dxfId="44" priority="83" operator="lessThanOrEqual">
      <formula>$E$21</formula>
    </cfRule>
  </conditionalFormatting>
  <conditionalFormatting sqref="H22">
    <cfRule type="expression" dxfId="43" priority="84" stopIfTrue="1">
      <formula>$H$22=""</formula>
    </cfRule>
    <cfRule type="cellIs" dxfId="42" priority="85" stopIfTrue="1" operator="equal">
      <formula>0</formula>
    </cfRule>
    <cfRule type="expression" dxfId="41" priority="86">
      <formula>$H$22&gt;$H$21</formula>
    </cfRule>
    <cfRule type="cellIs" dxfId="40" priority="87" operator="lessThanOrEqual">
      <formula>$H$21</formula>
    </cfRule>
  </conditionalFormatting>
  <conditionalFormatting sqref="I22">
    <cfRule type="expression" dxfId="39" priority="88" stopIfTrue="1">
      <formula>$I$22=""</formula>
    </cfRule>
    <cfRule type="cellIs" dxfId="38" priority="89" stopIfTrue="1" operator="equal">
      <formula>0</formula>
    </cfRule>
    <cfRule type="expression" dxfId="37" priority="90">
      <formula>$I$22&gt;$I$21</formula>
    </cfRule>
    <cfRule type="cellIs" dxfId="36" priority="91" operator="lessThanOrEqual">
      <formula>$I$21</formula>
    </cfRule>
  </conditionalFormatting>
  <conditionalFormatting sqref="J22">
    <cfRule type="expression" dxfId="35" priority="92" stopIfTrue="1">
      <formula>$J$22=""</formula>
    </cfRule>
    <cfRule type="cellIs" dxfId="34" priority="93" stopIfTrue="1" operator="equal">
      <formula>0</formula>
    </cfRule>
    <cfRule type="expression" dxfId="33" priority="94">
      <formula>$J$22&gt;$J$21</formula>
    </cfRule>
    <cfRule type="cellIs" dxfId="32" priority="95" operator="lessThanOrEqual">
      <formula>$J$21</formula>
    </cfRule>
  </conditionalFormatting>
  <conditionalFormatting sqref="C16:E16">
    <cfRule type="expression" dxfId="31" priority="1" stopIfTrue="1">
      <formula>$B$4=""</formula>
    </cfRule>
    <cfRule type="cellIs" dxfId="30" priority="5" operator="equal">
      <formula>"ANO"</formula>
    </cfRule>
  </conditionalFormatting>
  <conditionalFormatting sqref="C16:E16">
    <cfRule type="cellIs" dxfId="29" priority="2" operator="equal">
      <formula>"NE"</formula>
    </cfRule>
  </conditionalFormatting>
  <pageMargins left="0.23622047244094491" right="0.23622047244094491" top="0.74803149606299213" bottom="0.74803149606299213" header="0.31496062992125984" footer="0.31496062992125984"/>
  <pageSetup paperSize="9" scale="36" orientation="landscape" r:id="rId1"/>
  <headerFooter>
    <oddFooter>&amp;L&amp;1#&amp;"Calibri"&amp;10&amp;K000000Essity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C5190B6-18B6-9240-AA72-F7C335BCEF62}">
          <x14:formula1>
            <xm:f>Stupne!$A$1:$A$4</xm:f>
          </x14:formula1>
          <xm:sqref>B4</xm:sqref>
        </x14:dataValidation>
        <x14:dataValidation type="list" showInputMessage="1" showErrorMessage="1" xr:uid="{C2AB39D5-093C-E944-898B-A6EBA0FFDF41}">
          <x14:formula1>
            <xm:f>zoznamP2!$A$2:$A$72</xm:f>
          </x14:formula1>
          <xm:sqref>C9:C11</xm:sqref>
        </x14:dataValidation>
        <x14:dataValidation type="list" allowBlank="1" showInputMessage="1" showErrorMessage="1" promptTitle="Vyberte se seznamu" xr:uid="{1A7FD5D2-5C35-CE4A-BFCF-FF6AE5E2657D}">
          <x14:formula1>
            <xm:f>pocet_baleni!$A$1:$A$41</xm:f>
          </x14:formula1>
          <xm:sqref>H9:H11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3852-43AC-7B49-BB3F-3EBE64618EBA}">
  <sheetPr>
    <pageSetUpPr fitToPage="1"/>
  </sheetPr>
  <dimension ref="B1:M40"/>
  <sheetViews>
    <sheetView showGridLines="0" topLeftCell="A5" zoomScale="90" zoomScaleNormal="90" workbookViewId="0">
      <selection activeCell="H10" sqref="H10"/>
    </sheetView>
  </sheetViews>
  <sheetFormatPr defaultColWidth="10.75" defaultRowHeight="15.75" x14ac:dyDescent="0.25"/>
  <cols>
    <col min="1" max="1" width="3" style="1" customWidth="1"/>
    <col min="2" max="2" width="23.25" style="1" customWidth="1"/>
    <col min="3" max="5" width="31.25" style="1" customWidth="1"/>
    <col min="6" max="6" width="13.25" style="1" customWidth="1"/>
    <col min="7" max="7" width="20.25" style="1" customWidth="1"/>
    <col min="8" max="10" width="19.25" style="1" customWidth="1"/>
    <col min="11" max="13" width="13.5" style="1" bestFit="1" customWidth="1"/>
    <col min="14" max="14" width="17.25" style="1" customWidth="1"/>
    <col min="15" max="16384" width="10.75" style="1"/>
  </cols>
  <sheetData>
    <row r="1" spans="2:13" ht="61.5" x14ac:dyDescent="0.9">
      <c r="B1" s="19" t="s">
        <v>1</v>
      </c>
      <c r="C1" s="14"/>
      <c r="E1" s="17"/>
      <c r="I1" s="20"/>
      <c r="J1" s="20"/>
    </row>
    <row r="2" spans="2:13" ht="57" customHeight="1" x14ac:dyDescent="0.35">
      <c r="B2" s="68" t="s">
        <v>304</v>
      </c>
      <c r="C2" s="68"/>
      <c r="D2" s="68"/>
      <c r="E2" s="68"/>
      <c r="F2" s="68"/>
      <c r="G2" s="68"/>
      <c r="H2" s="68"/>
      <c r="I2" s="68"/>
      <c r="J2" s="20"/>
    </row>
    <row r="3" spans="2:13" ht="37.9" customHeight="1" x14ac:dyDescent="0.45">
      <c r="B3" s="49" t="s">
        <v>359</v>
      </c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2:13" ht="40.9" customHeight="1" x14ac:dyDescent="0.25">
      <c r="B4" s="80"/>
      <c r="C4" s="81"/>
      <c r="D4" s="15"/>
      <c r="E4" s="15"/>
      <c r="F4" s="15"/>
      <c r="G4" s="15"/>
      <c r="H4" s="15"/>
      <c r="I4" s="13"/>
      <c r="J4" s="13"/>
      <c r="K4" s="13"/>
      <c r="L4" s="12"/>
      <c r="M4" s="12"/>
    </row>
    <row r="5" spans="2:13" ht="10.15" customHeight="1" x14ac:dyDescent="0.25">
      <c r="L5" s="12"/>
      <c r="M5" s="12"/>
    </row>
    <row r="6" spans="2:13" ht="34.15" customHeight="1" x14ac:dyDescent="0.25">
      <c r="B6" s="49" t="s">
        <v>346</v>
      </c>
      <c r="L6" s="12"/>
      <c r="M6" s="12"/>
    </row>
    <row r="7" spans="2:13" ht="27" customHeight="1" x14ac:dyDescent="0.25">
      <c r="B7" s="49" t="s">
        <v>360</v>
      </c>
      <c r="L7" s="12"/>
      <c r="M7" s="12"/>
    </row>
    <row r="8" spans="2:13" ht="57" customHeight="1" x14ac:dyDescent="0.25">
      <c r="B8" s="24" t="s">
        <v>298</v>
      </c>
      <c r="C8" s="23" t="s">
        <v>0</v>
      </c>
      <c r="D8" s="23" t="s">
        <v>4</v>
      </c>
      <c r="E8" s="25" t="s">
        <v>344</v>
      </c>
      <c r="F8" s="25" t="s">
        <v>303</v>
      </c>
      <c r="G8" s="25" t="s">
        <v>8</v>
      </c>
      <c r="H8" s="24" t="s">
        <v>289</v>
      </c>
      <c r="I8" s="46" t="s">
        <v>348</v>
      </c>
      <c r="J8" s="46" t="s">
        <v>347</v>
      </c>
      <c r="K8" s="46" t="s">
        <v>299</v>
      </c>
      <c r="L8" s="46" t="s">
        <v>300</v>
      </c>
      <c r="M8" s="46" t="s">
        <v>301</v>
      </c>
    </row>
    <row r="9" spans="2:13" ht="22.15" customHeight="1" x14ac:dyDescent="0.3">
      <c r="B9" s="27"/>
      <c r="C9" s="26" t="str">
        <f>IF($B9&lt;&gt;"",VLOOKUP($B9,zoznamP3!$A$2:$B$72,2,FALSE),"")</f>
        <v/>
      </c>
      <c r="D9" s="26" t="str">
        <f>IF($C9&lt;&gt;"",VLOOKUP($C9,zoznamP2!$A$2:$I$72,2,FALSE),"")</f>
        <v/>
      </c>
      <c r="E9" s="26" t="str">
        <f>IF($C9&lt;&gt;"",VLOOKUP($C9,zoznamP2!$A$2:$I$72,7,FALSE),"")</f>
        <v/>
      </c>
      <c r="F9" s="26" t="str">
        <f>IF($C9&lt;&gt;"",VLOOKUP($C9,zoznamP2!$A$2:$I$72,8,FALSE),"")</f>
        <v/>
      </c>
      <c r="G9" s="28" t="str">
        <f>IF($C9&lt;&gt;"",VLOOKUP($C9,zoznamP2!$A$2:$I$72,9,FALSE),"")</f>
        <v/>
      </c>
      <c r="H9" s="45"/>
      <c r="I9" s="26" t="str">
        <f>IF($C9&lt;&gt;"",F9*H9,"")</f>
        <v/>
      </c>
      <c r="J9" s="29" t="str">
        <f>IF($C9&lt;&gt;"",G9*H9,"")</f>
        <v/>
      </c>
      <c r="K9" s="47" t="str">
        <f>IF($C9&lt;&gt;"",I9/30,"")</f>
        <v/>
      </c>
      <c r="L9" s="47" t="str">
        <f>IF($C9&lt;&gt;"",I9/60,"")</f>
        <v/>
      </c>
      <c r="M9" s="47" t="str">
        <f>IF($C9&lt;&gt;"",I9/90,"")</f>
        <v/>
      </c>
    </row>
    <row r="10" spans="2:13" ht="22.15" customHeight="1" x14ac:dyDescent="0.3">
      <c r="B10" s="27"/>
      <c r="C10" s="26" t="str">
        <f>IF($B10&lt;&gt;"",VLOOKUP($B10,zoznamP3!$A$2:$B$72,2,FALSE),"")</f>
        <v/>
      </c>
      <c r="D10" s="26" t="str">
        <f>IF($C10&lt;&gt;"",VLOOKUP($C10,zoznamP2!$A$2:$I$72,2,FALSE),"")</f>
        <v/>
      </c>
      <c r="E10" s="26" t="str">
        <f>IF($C10&lt;&gt;"",VLOOKUP($C10,zoznamP2!$A$2:$I$72,7,FALSE),"")</f>
        <v/>
      </c>
      <c r="F10" s="26" t="str">
        <f>IF($C10&lt;&gt;"",VLOOKUP($C10,zoznamP2!$A$2:$I$72,8,FALSE),"")</f>
        <v/>
      </c>
      <c r="G10" s="28" t="str">
        <f>IF($C10&lt;&gt;"",VLOOKUP($C10,zoznamP2!$A$2:$I$72,9,FALSE),"")</f>
        <v/>
      </c>
      <c r="H10" s="45"/>
      <c r="I10" s="26" t="str">
        <f>IF($C10&lt;&gt;"",F10*H10,"")</f>
        <v/>
      </c>
      <c r="J10" s="29" t="str">
        <f>IF($C10&lt;&gt;"",G10*H10,"")</f>
        <v/>
      </c>
      <c r="K10" s="47" t="str">
        <f>IF($C10&lt;&gt;"",I10/30,"")</f>
        <v/>
      </c>
      <c r="L10" s="47" t="str">
        <f>IF($C10&lt;&gt;"",I10/60,"")</f>
        <v/>
      </c>
      <c r="M10" s="47" t="str">
        <f>IF($C10&lt;&gt;"",I10/90,"")</f>
        <v/>
      </c>
    </row>
    <row r="11" spans="2:13" ht="22.15" customHeight="1" x14ac:dyDescent="0.3">
      <c r="B11" s="27"/>
      <c r="C11" s="26" t="str">
        <f>IF($B11&lt;&gt;"",VLOOKUP($B11,zoznamP3!$A$2:$B$72,2,FALSE),"")</f>
        <v/>
      </c>
      <c r="D11" s="26" t="str">
        <f>IF($C11&lt;&gt;"",VLOOKUP($C11,zoznamP2!$A$2:$I$72,2,FALSE),"")</f>
        <v/>
      </c>
      <c r="E11" s="26" t="str">
        <f>IF($C11&lt;&gt;"",VLOOKUP($C11,zoznamP2!$A$2:$I$72,7,FALSE),"")</f>
        <v/>
      </c>
      <c r="F11" s="26" t="str">
        <f>IF($C11&lt;&gt;"",VLOOKUP($C11,zoznamP2!$A$2:$I$72,8,FALSE),"")</f>
        <v/>
      </c>
      <c r="G11" s="28" t="str">
        <f>IF($C11&lt;&gt;"",VLOOKUP($C11,zoznamP2!$A$2:$I$72,9,FALSE),"")</f>
        <v/>
      </c>
      <c r="H11" s="45"/>
      <c r="I11" s="26" t="str">
        <f>IF($C11&lt;&gt;"",F11*H11,"")</f>
        <v/>
      </c>
      <c r="J11" s="29" t="str">
        <f>IF($C11&lt;&gt;"",G11*H11,"")</f>
        <v/>
      </c>
      <c r="K11" s="47" t="str">
        <f>IF($C11&lt;&gt;"",I11/30,"")</f>
        <v/>
      </c>
      <c r="L11" s="47" t="str">
        <f>IF($C11&lt;&gt;"",I11/60,"")</f>
        <v/>
      </c>
      <c r="M11" s="47" t="str">
        <f>IF($C11&lt;&gt;"",I11/90,"")</f>
        <v/>
      </c>
    </row>
    <row r="12" spans="2:13" ht="22.9" customHeight="1" x14ac:dyDescent="0.25">
      <c r="G12" s="42" t="s">
        <v>345</v>
      </c>
    </row>
    <row r="13" spans="2:13" ht="37.15" customHeight="1" thickBot="1" x14ac:dyDescent="0.3">
      <c r="B13" s="49" t="s">
        <v>361</v>
      </c>
      <c r="E13" s="12"/>
      <c r="F13" s="12"/>
      <c r="G13" s="12"/>
      <c r="H13" s="12"/>
    </row>
    <row r="14" spans="2:13" ht="34.15" customHeight="1" thickBot="1" x14ac:dyDescent="0.4">
      <c r="C14" s="73" t="str">
        <f>IF($B$4&lt;&gt;"",VLOOKUP($B$4,Stupne!$A$1:$E$3,5,FALSE),"ZADEJTE STUPEŇ INKONTINENCE V KROKU 1")</f>
        <v>ZADEJTE STUPEŇ INKONTINENCE V KROKU 1</v>
      </c>
      <c r="D14" s="74"/>
      <c r="E14" s="75"/>
      <c r="F14" s="32"/>
      <c r="G14" s="21"/>
      <c r="H14" s="21"/>
      <c r="I14" s="21"/>
      <c r="J14" s="21"/>
    </row>
    <row r="15" spans="2:13" ht="31.15" customHeight="1" x14ac:dyDescent="0.25">
      <c r="C15" s="30" t="s">
        <v>302</v>
      </c>
      <c r="D15" s="30" t="s">
        <v>84</v>
      </c>
      <c r="E15" s="30" t="s">
        <v>85</v>
      </c>
      <c r="F15" s="21"/>
      <c r="G15" s="21"/>
      <c r="H15" s="12"/>
      <c r="I15" s="12"/>
      <c r="J15" s="12"/>
    </row>
    <row r="16" spans="2:13" ht="34.9" customHeight="1" thickBot="1" x14ac:dyDescent="0.4">
      <c r="C16" s="48" t="str">
        <f>IF($B$4&lt;&gt;"",IF(AND($C$22&lt;=$C$21,$H$22&lt;=$H$21),"ANO","NE"),"")</f>
        <v/>
      </c>
      <c r="D16" s="48" t="str">
        <f>IF($B$4&lt;&gt;"",IF(AND($D$22&lt;=$D$21,$I$22&lt;=$I$21),"ANO","NE"),"")</f>
        <v/>
      </c>
      <c r="E16" s="65" t="str">
        <f>IF($B$4&lt;&gt;"",IF(AND($E$22&lt;=$E$21,$J$22&lt;=$J$21),"ANO","NE"),"")</f>
        <v/>
      </c>
      <c r="F16" s="31"/>
      <c r="G16" s="31"/>
    </row>
    <row r="17" spans="2:10" ht="25.15" customHeight="1" x14ac:dyDescent="0.25"/>
    <row r="18" spans="2:10" ht="43.15" customHeight="1" thickBot="1" x14ac:dyDescent="0.3">
      <c r="B18" s="49" t="s">
        <v>368</v>
      </c>
    </row>
    <row r="19" spans="2:10" ht="31.9" customHeight="1" thickBot="1" x14ac:dyDescent="0.3">
      <c r="C19" s="76" t="s">
        <v>362</v>
      </c>
      <c r="D19" s="77"/>
      <c r="E19" s="78"/>
      <c r="H19" s="76" t="s">
        <v>363</v>
      </c>
      <c r="I19" s="77"/>
      <c r="J19" s="78"/>
    </row>
    <row r="20" spans="2:10" ht="31.9" customHeight="1" x14ac:dyDescent="0.25">
      <c r="B20" s="60" t="s">
        <v>364</v>
      </c>
      <c r="C20" s="30" t="s">
        <v>302</v>
      </c>
      <c r="D20" s="30" t="s">
        <v>84</v>
      </c>
      <c r="E20" s="30" t="s">
        <v>85</v>
      </c>
      <c r="G20" s="60" t="s">
        <v>364</v>
      </c>
      <c r="H20" s="30" t="s">
        <v>302</v>
      </c>
      <c r="I20" s="30" t="s">
        <v>84</v>
      </c>
      <c r="J20" s="30" t="s">
        <v>85</v>
      </c>
    </row>
    <row r="21" spans="2:10" ht="39" customHeight="1" x14ac:dyDescent="0.25">
      <c r="B21" s="60" t="s">
        <v>372</v>
      </c>
      <c r="C21" s="61" t="str">
        <f>IF($B$4&lt;&gt;"",VLOOKUP($B$4,Stupne!$A$1:$E$3,2,FALSE),"")</f>
        <v/>
      </c>
      <c r="D21" s="61" t="str">
        <f>IF($B$4&lt;&gt;"",VLOOKUP($B$4,Stupne!$A$1:$E$3,3,FALSE),"")</f>
        <v/>
      </c>
      <c r="E21" s="61" t="str">
        <f>IF($B$4&lt;&gt;"",VLOOKUP($B$4,Stupne!$A$1:$E$3,4,FALSE),"")</f>
        <v/>
      </c>
      <c r="G21" s="60" t="s">
        <v>373</v>
      </c>
      <c r="H21" s="63" t="str">
        <f>IF($B$4&lt;&gt;"",VLOOKUP($B$4,Stupne!$A$1:$H$3,6,FALSE),"")</f>
        <v/>
      </c>
      <c r="I21" s="63" t="str">
        <f>IF($B$4&lt;&gt;"",VLOOKUP($B$4,Stupne!$A$1:$H$3,7,FALSE),"")</f>
        <v/>
      </c>
      <c r="J21" s="63" t="str">
        <f>IF($B$4&lt;&gt;"",VLOOKUP($B$4,Stupne!$A$1:$H$3,8,FALSE),"")</f>
        <v/>
      </c>
    </row>
    <row r="22" spans="2:10" ht="37.15" customHeight="1" thickBot="1" x14ac:dyDescent="0.3">
      <c r="B22" s="60" t="s">
        <v>365</v>
      </c>
      <c r="C22" s="62" t="str">
        <f>IF($B$4&lt;&gt;"",SUM($J9:$J11),"")</f>
        <v/>
      </c>
      <c r="D22" s="62" t="str">
        <f>IF($B$4&lt;&gt;"",SUM($J9:$J11),"")</f>
        <v/>
      </c>
      <c r="E22" s="62" t="str">
        <f>IF($B$4&lt;&gt;"",SUM($J9:$J11),"")</f>
        <v/>
      </c>
      <c r="G22" s="60" t="s">
        <v>366</v>
      </c>
      <c r="H22" s="64" t="str">
        <f>IF($B$4&lt;&gt;"",SUM($I9:$I11),"")</f>
        <v/>
      </c>
      <c r="I22" s="64" t="str">
        <f>IF($B$4&lt;&gt;"",SUM($I9:$I11),"")</f>
        <v/>
      </c>
      <c r="J22" s="64" t="str">
        <f>IF($B$4&lt;&gt;"",SUM($I9:$I11),"")</f>
        <v/>
      </c>
    </row>
    <row r="23" spans="2:10" ht="18.75" x14ac:dyDescent="0.25">
      <c r="B23" s="11"/>
      <c r="C23" s="11"/>
      <c r="D23" s="11"/>
    </row>
    <row r="25" spans="2:10" ht="57" customHeight="1" x14ac:dyDescent="0.25">
      <c r="B25" s="70" t="s">
        <v>349</v>
      </c>
      <c r="C25" s="70"/>
      <c r="D25" s="70"/>
      <c r="E25" s="70"/>
      <c r="F25" s="70"/>
      <c r="G25" s="70"/>
      <c r="H25" s="70"/>
      <c r="I25" s="70"/>
    </row>
    <row r="26" spans="2:10" ht="81" customHeight="1" x14ac:dyDescent="0.25">
      <c r="B26" s="79" t="s">
        <v>374</v>
      </c>
      <c r="C26" s="79"/>
      <c r="D26" s="79"/>
      <c r="E26" s="79"/>
      <c r="F26" s="79"/>
      <c r="G26" s="79"/>
      <c r="H26" s="79"/>
      <c r="I26" s="79"/>
      <c r="J26" s="79"/>
    </row>
    <row r="27" spans="2:10" ht="24" customHeight="1" x14ac:dyDescent="0.25">
      <c r="B27" s="59"/>
      <c r="C27" s="59"/>
      <c r="D27" s="59"/>
      <c r="E27" s="59"/>
      <c r="F27" s="59"/>
      <c r="G27" s="59"/>
      <c r="H27" s="59"/>
      <c r="I27" s="59"/>
    </row>
    <row r="28" spans="2:10" ht="34.15" customHeight="1" x14ac:dyDescent="0.25">
      <c r="B28" s="71" t="s">
        <v>367</v>
      </c>
      <c r="C28" s="72"/>
      <c r="D28" s="72"/>
      <c r="E28" s="72"/>
      <c r="F28" s="72"/>
      <c r="G28" s="72"/>
      <c r="H28" s="72"/>
      <c r="I28" s="72"/>
    </row>
    <row r="29" spans="2:10" ht="18" customHeight="1" x14ac:dyDescent="0.25">
      <c r="B29" s="57"/>
      <c r="C29" s="58"/>
      <c r="D29" s="58"/>
      <c r="E29" s="58"/>
      <c r="F29" s="58"/>
      <c r="G29" s="58"/>
      <c r="H29" s="58"/>
      <c r="I29" s="58"/>
    </row>
    <row r="30" spans="2:10" ht="23.25" x14ac:dyDescent="0.25">
      <c r="B30" s="70" t="s">
        <v>305</v>
      </c>
      <c r="C30" s="70"/>
      <c r="D30" s="70"/>
      <c r="E30" s="70"/>
      <c r="F30" s="70"/>
      <c r="G30" s="70"/>
      <c r="H30" s="70"/>
      <c r="I30" s="70"/>
    </row>
    <row r="31" spans="2:10" ht="45" customHeight="1" x14ac:dyDescent="0.35">
      <c r="B31" s="69" t="s">
        <v>350</v>
      </c>
      <c r="C31" s="69"/>
      <c r="D31" s="69"/>
      <c r="E31" s="69"/>
      <c r="F31" s="69"/>
      <c r="G31" s="69"/>
      <c r="H31" s="69"/>
      <c r="I31" s="69"/>
    </row>
    <row r="32" spans="2:10" ht="21" x14ac:dyDescent="0.35">
      <c r="B32" s="50" t="s">
        <v>351</v>
      </c>
      <c r="C32" s="51"/>
      <c r="D32" s="51"/>
      <c r="E32" s="51"/>
      <c r="F32" s="51"/>
      <c r="G32" s="51"/>
      <c r="H32" s="51"/>
      <c r="I32" s="51"/>
    </row>
    <row r="33" spans="2:9" ht="21" x14ac:dyDescent="0.35">
      <c r="B33" s="50" t="s">
        <v>352</v>
      </c>
      <c r="C33" s="51"/>
      <c r="D33" s="51"/>
      <c r="E33" s="51"/>
      <c r="F33" s="51"/>
      <c r="G33" s="51"/>
      <c r="H33" s="51"/>
      <c r="I33" s="51"/>
    </row>
    <row r="34" spans="2:9" ht="21" x14ac:dyDescent="0.35">
      <c r="B34" s="50" t="s">
        <v>353</v>
      </c>
      <c r="C34" s="51"/>
      <c r="D34" s="51"/>
      <c r="E34" s="51"/>
      <c r="F34" s="51"/>
      <c r="G34" s="51"/>
      <c r="H34" s="51"/>
      <c r="I34" s="51"/>
    </row>
    <row r="35" spans="2:9" ht="21" x14ac:dyDescent="0.35">
      <c r="B35" s="50" t="s">
        <v>354</v>
      </c>
      <c r="C35" s="51"/>
      <c r="D35" s="51"/>
      <c r="E35" s="51"/>
      <c r="F35" s="51"/>
      <c r="G35" s="51"/>
      <c r="H35" s="51"/>
      <c r="I35" s="51"/>
    </row>
    <row r="36" spans="2:9" ht="21" x14ac:dyDescent="0.35">
      <c r="B36" s="52" t="s">
        <v>356</v>
      </c>
      <c r="C36" s="51"/>
      <c r="D36" s="51"/>
      <c r="E36" s="51"/>
      <c r="F36" s="51"/>
      <c r="G36" s="51"/>
      <c r="H36" s="51"/>
      <c r="I36" s="51"/>
    </row>
    <row r="37" spans="2:9" ht="21" x14ac:dyDescent="0.35">
      <c r="B37" s="52" t="s">
        <v>357</v>
      </c>
      <c r="C37" s="51"/>
      <c r="D37" s="51"/>
      <c r="E37" s="51"/>
      <c r="F37" s="51"/>
      <c r="G37" s="51"/>
      <c r="H37" s="51"/>
      <c r="I37" s="51"/>
    </row>
    <row r="38" spans="2:9" ht="21" x14ac:dyDescent="0.35">
      <c r="B38" s="52" t="s">
        <v>358</v>
      </c>
      <c r="C38" s="51"/>
      <c r="D38" s="51"/>
      <c r="E38" s="51"/>
      <c r="F38" s="51"/>
      <c r="G38" s="51"/>
      <c r="H38" s="51"/>
      <c r="I38" s="51"/>
    </row>
    <row r="39" spans="2:9" ht="21" x14ac:dyDescent="0.35">
      <c r="B39" s="51" t="s">
        <v>355</v>
      </c>
      <c r="C39" s="51"/>
      <c r="D39" s="51"/>
      <c r="E39" s="51"/>
      <c r="F39" s="51"/>
      <c r="G39" s="51"/>
      <c r="H39" s="51"/>
      <c r="I39" s="51"/>
    </row>
    <row r="40" spans="2:9" ht="10.15" customHeight="1" x14ac:dyDescent="0.25">
      <c r="B40" s="33"/>
      <c r="C40" s="33"/>
      <c r="D40" s="33"/>
      <c r="E40" s="33"/>
      <c r="F40" s="33"/>
      <c r="G40" s="33"/>
      <c r="H40" s="33"/>
      <c r="I40" s="33"/>
    </row>
  </sheetData>
  <sheetProtection algorithmName="SHA-512" hashValue="AoZQ6FqXH0PvJBpixL8KY4tJ+TgIXPfPZM5djWgDCZO5lHEKG+JBfz8kdUBUxuoUcJl/j5uc8hBSwO1uU2UNaQ==" saltValue="ZpGv6vpZKe/Pxml9bhbecg==" spinCount="100000" sheet="1" objects="1" scenarios="1" selectLockedCells="1"/>
  <mergeCells count="10">
    <mergeCell ref="B26:J26"/>
    <mergeCell ref="B28:I28"/>
    <mergeCell ref="B30:I30"/>
    <mergeCell ref="B31:I31"/>
    <mergeCell ref="B2:I2"/>
    <mergeCell ref="B4:C4"/>
    <mergeCell ref="C14:E14"/>
    <mergeCell ref="C19:E19"/>
    <mergeCell ref="H19:J19"/>
    <mergeCell ref="B25:I25"/>
  </mergeCells>
  <conditionalFormatting sqref="F15:G15 G14">
    <cfRule type="cellIs" dxfId="28" priority="5" operator="equal">
      <formula>"NEZADANÝ STUPEŇ INKONTINENCE"</formula>
    </cfRule>
  </conditionalFormatting>
  <conditionalFormatting sqref="C14">
    <cfRule type="expression" dxfId="27" priority="4">
      <formula>$B$4=""</formula>
    </cfRule>
  </conditionalFormatting>
  <conditionalFormatting sqref="C22">
    <cfRule type="expression" dxfId="26" priority="6" stopIfTrue="1">
      <formula>$C$21=""</formula>
    </cfRule>
    <cfRule type="cellIs" dxfId="25" priority="7" stopIfTrue="1" operator="equal">
      <formula>0</formula>
    </cfRule>
    <cfRule type="expression" dxfId="24" priority="8">
      <formula>$C$22&gt;$C$21</formula>
    </cfRule>
    <cfRule type="cellIs" dxfId="23" priority="9" operator="lessThanOrEqual">
      <formula>$C$21</formula>
    </cfRule>
  </conditionalFormatting>
  <conditionalFormatting sqref="D22">
    <cfRule type="expression" dxfId="22" priority="10" stopIfTrue="1">
      <formula>$D$21=""</formula>
    </cfRule>
    <cfRule type="cellIs" dxfId="21" priority="11" stopIfTrue="1" operator="equal">
      <formula>0</formula>
    </cfRule>
    <cfRule type="expression" dxfId="20" priority="12">
      <formula>$D$22&gt;$D$21</formula>
    </cfRule>
    <cfRule type="cellIs" dxfId="19" priority="13" operator="lessThanOrEqual">
      <formula>$D$21</formula>
    </cfRule>
  </conditionalFormatting>
  <conditionalFormatting sqref="E22">
    <cfRule type="expression" dxfId="18" priority="14" stopIfTrue="1">
      <formula>$E$21=""</formula>
    </cfRule>
    <cfRule type="cellIs" dxfId="17" priority="15" stopIfTrue="1" operator="equal">
      <formula>0</formula>
    </cfRule>
    <cfRule type="expression" dxfId="16" priority="16">
      <formula>$E$22&gt;$E$21</formula>
    </cfRule>
    <cfRule type="cellIs" dxfId="15" priority="17" operator="lessThanOrEqual">
      <formula>$E$21</formula>
    </cfRule>
  </conditionalFormatting>
  <conditionalFormatting sqref="H22">
    <cfRule type="expression" dxfId="14" priority="18" stopIfTrue="1">
      <formula>$H$22=""</formula>
    </cfRule>
    <cfRule type="cellIs" dxfId="13" priority="19" stopIfTrue="1" operator="equal">
      <formula>0</formula>
    </cfRule>
    <cfRule type="expression" dxfId="12" priority="20">
      <formula>$H$22&gt;$H$21</formula>
    </cfRule>
    <cfRule type="cellIs" dxfId="11" priority="21" operator="lessThanOrEqual">
      <formula>$H$21</formula>
    </cfRule>
  </conditionalFormatting>
  <conditionalFormatting sqref="I22">
    <cfRule type="expression" dxfId="10" priority="22" stopIfTrue="1">
      <formula>$I$22=""</formula>
    </cfRule>
    <cfRule type="cellIs" dxfId="9" priority="23" stopIfTrue="1" operator="equal">
      <formula>0</formula>
    </cfRule>
    <cfRule type="expression" dxfId="8" priority="24">
      <formula>$I$22&gt;$I$21</formula>
    </cfRule>
    <cfRule type="cellIs" dxfId="7" priority="25" operator="lessThanOrEqual">
      <formula>$I$21</formula>
    </cfRule>
  </conditionalFormatting>
  <conditionalFormatting sqref="J22">
    <cfRule type="expression" dxfId="6" priority="26" stopIfTrue="1">
      <formula>$J$22=""</formula>
    </cfRule>
    <cfRule type="cellIs" dxfId="5" priority="27" stopIfTrue="1" operator="equal">
      <formula>0</formula>
    </cfRule>
    <cfRule type="expression" dxfId="4" priority="28">
      <formula>$J$22&gt;$J$21</formula>
    </cfRule>
    <cfRule type="cellIs" dxfId="3" priority="29" operator="lessThanOrEqual">
      <formula>$J$21</formula>
    </cfRule>
  </conditionalFormatting>
  <conditionalFormatting sqref="C16:E16">
    <cfRule type="expression" dxfId="2" priority="1" stopIfTrue="1">
      <formula>$B$4=""</formula>
    </cfRule>
    <cfRule type="cellIs" dxfId="1" priority="3" operator="equal">
      <formula>"ANO"</formula>
    </cfRule>
  </conditionalFormatting>
  <conditionalFormatting sqref="C16:E16">
    <cfRule type="cellIs" dxfId="0" priority="2" operator="equal">
      <formula>"NE"</formula>
    </cfRule>
  </conditionalFormatting>
  <dataValidations count="1">
    <dataValidation showInputMessage="1" showErrorMessage="1" sqref="C9:C11" xr:uid="{C59CA99B-9D0D-784F-A6B2-26AD44ABF5C9}"/>
  </dataValidations>
  <pageMargins left="0.23622047244094491" right="0.23622047244094491" top="0.74803149606299213" bottom="0.74803149606299213" header="0.31496062992125984" footer="0.31496062992125984"/>
  <pageSetup paperSize="9" scale="36" orientation="landscape" r:id="rId1"/>
  <headerFooter>
    <oddFooter>&amp;L&amp;1#&amp;"Calibri"&amp;10&amp;K000000Essity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Vyberte se seznamu" xr:uid="{551142E4-6B0F-7546-A7BC-97914D0E6FD0}">
          <x14:formula1>
            <xm:f>pocet_baleni!$A$1:$A$41</xm:f>
          </x14:formula1>
          <xm:sqref>H9:H11</xm:sqref>
        </x14:dataValidation>
        <x14:dataValidation type="list" allowBlank="1" showInputMessage="1" showErrorMessage="1" xr:uid="{BD9158D6-EBC3-5C46-B1C9-E1DBA6F16936}">
          <x14:formula1>
            <xm:f>Stupne!$A$1:$A$4</xm:f>
          </x14:formula1>
          <xm:sqref>B4</xm:sqref>
        </x14:dataValidation>
        <x14:dataValidation type="list" allowBlank="1" showInputMessage="1" showErrorMessage="1" xr:uid="{2DB1AF25-4D0B-F74D-807A-158DE7DDF4B7}">
          <x14:formula1>
            <xm:f>zoznamP3!$A$2:$A$72</xm:f>
          </x14:formula1>
          <xm:sqref>B9:B11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04A92-5768-2545-BA78-A9BEDD3DE40D}">
  <dimension ref="A1:A41"/>
  <sheetViews>
    <sheetView workbookViewId="0">
      <selection activeCell="C40" sqref="C40"/>
    </sheetView>
  </sheetViews>
  <sheetFormatPr defaultColWidth="11.25" defaultRowHeight="15.7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</sheetData>
  <sheetProtection algorithmName="SHA-512" hashValue="chI5ijBhpegaWKA+Yq/cBMul07M+4emYWXdadQFR2wGyBv5nCTMj2dmtYL0A+nXlR10YGhmyJG3Qg5zla5UWZQ==" saltValue="AhvbvGyfGB6TAHKtac85Gg==" spinCount="100000" sheet="1" objects="1" scenarios="1"/>
  <pageMargins left="0.7" right="0.7" top="0.75" bottom="0.75" header="0.3" footer="0.3"/>
  <pageSetup paperSize="9" orientation="portrait" r:id="rId1"/>
  <headerFooter>
    <oddFooter>&amp;L&amp;1#&amp;"Calibri"&amp;10&amp;K000000Essity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9E33-040D-BD45-8AA6-0EDB4C8B08A8}">
  <dimension ref="A1:M72"/>
  <sheetViews>
    <sheetView topLeftCell="A52" zoomScale="117" zoomScaleNormal="117" workbookViewId="0">
      <selection activeCell="I7" sqref="I7"/>
    </sheetView>
  </sheetViews>
  <sheetFormatPr defaultColWidth="11" defaultRowHeight="15.75" x14ac:dyDescent="0.25"/>
  <cols>
    <col min="1" max="1" width="37.75" customWidth="1"/>
    <col min="2" max="2" width="34.25" bestFit="1" customWidth="1"/>
    <col min="3" max="3" width="9.5" customWidth="1"/>
    <col min="4" max="4" width="19.25" style="44" customWidth="1"/>
    <col min="5" max="7" width="37.75" customWidth="1"/>
    <col min="8" max="8" width="15.75" customWidth="1"/>
    <col min="9" max="9" width="19.25" customWidth="1"/>
  </cols>
  <sheetData>
    <row r="1" spans="1:12" ht="46.15" customHeight="1" x14ac:dyDescent="0.25">
      <c r="A1" s="4" t="s">
        <v>0</v>
      </c>
      <c r="B1" s="3" t="s">
        <v>4</v>
      </c>
      <c r="C1" s="34" t="s">
        <v>306</v>
      </c>
      <c r="D1" s="43" t="s">
        <v>307</v>
      </c>
      <c r="E1" s="4" t="s">
        <v>0</v>
      </c>
      <c r="F1" s="5" t="s">
        <v>6</v>
      </c>
      <c r="G1" s="5" t="s">
        <v>79</v>
      </c>
      <c r="H1" s="6" t="s">
        <v>7</v>
      </c>
      <c r="I1" s="5" t="s">
        <v>8</v>
      </c>
      <c r="J1" s="5" t="s">
        <v>82</v>
      </c>
      <c r="K1" s="5" t="s">
        <v>80</v>
      </c>
      <c r="L1" s="5" t="s">
        <v>81</v>
      </c>
    </row>
    <row r="2" spans="1:12" ht="16.149999999999999" customHeight="1" x14ac:dyDescent="0.25">
      <c r="A2" s="35" t="s">
        <v>308</v>
      </c>
      <c r="B2" s="36" t="s">
        <v>5</v>
      </c>
      <c r="C2" s="36" t="s">
        <v>288</v>
      </c>
      <c r="D2" s="36">
        <v>5011541</v>
      </c>
      <c r="E2" s="37"/>
      <c r="F2" s="35" t="s">
        <v>288</v>
      </c>
      <c r="G2" s="38">
        <v>93</v>
      </c>
      <c r="H2" s="38">
        <v>28</v>
      </c>
      <c r="I2" s="39">
        <v>127.76</v>
      </c>
      <c r="J2" s="40" t="s">
        <v>284</v>
      </c>
      <c r="K2" s="40" t="s">
        <v>309</v>
      </c>
      <c r="L2" s="40" t="s">
        <v>310</v>
      </c>
    </row>
    <row r="3" spans="1:12" ht="16.149999999999999" customHeight="1" x14ac:dyDescent="0.25">
      <c r="A3" s="35" t="s">
        <v>311</v>
      </c>
      <c r="B3" s="36" t="s">
        <v>5</v>
      </c>
      <c r="C3" s="36" t="s">
        <v>288</v>
      </c>
      <c r="D3" s="36">
        <v>5011812</v>
      </c>
      <c r="E3" s="37"/>
      <c r="F3" s="35" t="s">
        <v>288</v>
      </c>
      <c r="G3" s="38">
        <v>111</v>
      </c>
      <c r="H3" s="38">
        <v>24</v>
      </c>
      <c r="I3" s="39">
        <v>109.36</v>
      </c>
      <c r="J3" s="40" t="s">
        <v>205</v>
      </c>
      <c r="K3" s="40" t="s">
        <v>312</v>
      </c>
      <c r="L3" s="40" t="s">
        <v>313</v>
      </c>
    </row>
    <row r="4" spans="1:12" x14ac:dyDescent="0.25">
      <c r="A4" s="8" t="s">
        <v>2</v>
      </c>
      <c r="B4" s="7" t="s">
        <v>5</v>
      </c>
      <c r="C4" s="7" t="s">
        <v>78</v>
      </c>
      <c r="D4" s="7">
        <v>5007601</v>
      </c>
      <c r="E4" s="8"/>
      <c r="F4" s="8" t="s">
        <v>288</v>
      </c>
      <c r="G4" s="8" t="s">
        <v>3</v>
      </c>
      <c r="H4" s="10">
        <v>20</v>
      </c>
      <c r="I4" s="66">
        <v>117.47</v>
      </c>
      <c r="J4" s="2" t="s">
        <v>9</v>
      </c>
      <c r="K4" s="2" t="s">
        <v>10</v>
      </c>
      <c r="L4" s="2" t="s">
        <v>11</v>
      </c>
    </row>
    <row r="5" spans="1:12" x14ac:dyDescent="0.25">
      <c r="A5" s="8" t="s">
        <v>13</v>
      </c>
      <c r="B5" s="7" t="s">
        <v>5</v>
      </c>
      <c r="C5" s="7" t="s">
        <v>12</v>
      </c>
      <c r="D5" s="7">
        <v>5007602</v>
      </c>
      <c r="E5" s="8"/>
      <c r="F5" s="8" t="s">
        <v>288</v>
      </c>
      <c r="G5" s="8" t="s">
        <v>14</v>
      </c>
      <c r="H5" s="10">
        <v>16</v>
      </c>
      <c r="I5" s="9">
        <v>92.7</v>
      </c>
      <c r="J5" s="2" t="s">
        <v>15</v>
      </c>
      <c r="K5" s="2" t="s">
        <v>16</v>
      </c>
      <c r="L5" s="2" t="s">
        <v>17</v>
      </c>
    </row>
    <row r="6" spans="1:12" x14ac:dyDescent="0.25">
      <c r="A6" s="8" t="s">
        <v>19</v>
      </c>
      <c r="B6" s="7" t="s">
        <v>5</v>
      </c>
      <c r="C6" s="7" t="s">
        <v>18</v>
      </c>
      <c r="D6" s="7">
        <v>5007603</v>
      </c>
      <c r="E6" s="8"/>
      <c r="F6" s="8" t="s">
        <v>288</v>
      </c>
      <c r="G6" s="8" t="s">
        <v>14</v>
      </c>
      <c r="H6" s="10">
        <v>16</v>
      </c>
      <c r="I6" s="9">
        <v>92.7</v>
      </c>
      <c r="J6" s="2" t="s">
        <v>15</v>
      </c>
      <c r="K6" s="2" t="s">
        <v>16</v>
      </c>
      <c r="L6" s="2" t="s">
        <v>17</v>
      </c>
    </row>
    <row r="7" spans="1:12" x14ac:dyDescent="0.25">
      <c r="A7" s="8" t="s">
        <v>21</v>
      </c>
      <c r="B7" s="7" t="s">
        <v>5</v>
      </c>
      <c r="C7" s="7" t="s">
        <v>20</v>
      </c>
      <c r="D7" s="7">
        <v>5007604</v>
      </c>
      <c r="E7" s="8"/>
      <c r="F7" s="8" t="s">
        <v>288</v>
      </c>
      <c r="G7" s="8" t="s">
        <v>22</v>
      </c>
      <c r="H7" s="10">
        <v>24</v>
      </c>
      <c r="I7" s="9">
        <v>151.12</v>
      </c>
      <c r="J7" s="2" t="s">
        <v>23</v>
      </c>
      <c r="K7" s="2" t="s">
        <v>24</v>
      </c>
      <c r="L7" s="2" t="s">
        <v>25</v>
      </c>
    </row>
    <row r="8" spans="1:12" x14ac:dyDescent="0.25">
      <c r="A8" s="8" t="s">
        <v>27</v>
      </c>
      <c r="B8" s="7" t="s">
        <v>5</v>
      </c>
      <c r="C8" s="7" t="s">
        <v>26</v>
      </c>
      <c r="D8" s="7">
        <v>5007605</v>
      </c>
      <c r="E8" s="8"/>
      <c r="F8" s="8" t="s">
        <v>288</v>
      </c>
      <c r="G8" s="8" t="s">
        <v>28</v>
      </c>
      <c r="H8" s="10">
        <v>24</v>
      </c>
      <c r="I8" s="66">
        <v>158.63999999999999</v>
      </c>
      <c r="J8" s="2" t="s">
        <v>23</v>
      </c>
      <c r="K8" s="2" t="s">
        <v>29</v>
      </c>
      <c r="L8" s="2" t="s">
        <v>25</v>
      </c>
    </row>
    <row r="9" spans="1:12" x14ac:dyDescent="0.25">
      <c r="A9" s="8" t="s">
        <v>31</v>
      </c>
      <c r="B9" s="7" t="s">
        <v>5</v>
      </c>
      <c r="C9" s="7" t="s">
        <v>30</v>
      </c>
      <c r="D9" s="7">
        <v>5007606</v>
      </c>
      <c r="E9" s="8"/>
      <c r="F9" s="8" t="s">
        <v>288</v>
      </c>
      <c r="G9" s="8" t="s">
        <v>32</v>
      </c>
      <c r="H9" s="10">
        <v>20</v>
      </c>
      <c r="I9" s="66">
        <v>176.15</v>
      </c>
      <c r="J9" s="2" t="s">
        <v>33</v>
      </c>
      <c r="K9" s="2" t="s">
        <v>34</v>
      </c>
      <c r="L9" s="2" t="s">
        <v>10</v>
      </c>
    </row>
    <row r="10" spans="1:12" x14ac:dyDescent="0.25">
      <c r="A10" s="8" t="s">
        <v>36</v>
      </c>
      <c r="B10" s="7" t="s">
        <v>5</v>
      </c>
      <c r="C10" s="7" t="s">
        <v>35</v>
      </c>
      <c r="D10" s="7">
        <v>5007607</v>
      </c>
      <c r="E10" s="8"/>
      <c r="F10" s="8" t="s">
        <v>288</v>
      </c>
      <c r="G10" s="8" t="s">
        <v>37</v>
      </c>
      <c r="H10" s="10">
        <v>16</v>
      </c>
      <c r="I10" s="66">
        <v>142.97</v>
      </c>
      <c r="J10" s="2" t="s">
        <v>38</v>
      </c>
      <c r="K10" s="2" t="s">
        <v>39</v>
      </c>
      <c r="L10" s="2" t="s">
        <v>16</v>
      </c>
    </row>
    <row r="11" spans="1:12" x14ac:dyDescent="0.25">
      <c r="A11" s="8" t="s">
        <v>41</v>
      </c>
      <c r="B11" s="7" t="s">
        <v>5</v>
      </c>
      <c r="C11" s="7" t="s">
        <v>40</v>
      </c>
      <c r="D11" s="7">
        <v>5007608</v>
      </c>
      <c r="E11" s="8"/>
      <c r="F11" s="8" t="s">
        <v>288</v>
      </c>
      <c r="G11" s="8" t="s">
        <v>42</v>
      </c>
      <c r="H11" s="10">
        <v>30</v>
      </c>
      <c r="I11" s="66">
        <v>259.25</v>
      </c>
      <c r="J11" s="2" t="s">
        <v>43</v>
      </c>
      <c r="K11" s="2" t="s">
        <v>44</v>
      </c>
      <c r="L11" s="2" t="s">
        <v>45</v>
      </c>
    </row>
    <row r="12" spans="1:12" x14ac:dyDescent="0.25">
      <c r="A12" s="8" t="s">
        <v>47</v>
      </c>
      <c r="B12" s="7" t="s">
        <v>5</v>
      </c>
      <c r="C12" s="7" t="s">
        <v>46</v>
      </c>
      <c r="D12" s="7">
        <v>5007609</v>
      </c>
      <c r="E12" s="8"/>
      <c r="F12" s="8" t="s">
        <v>288</v>
      </c>
      <c r="G12" s="8" t="s">
        <v>48</v>
      </c>
      <c r="H12" s="10">
        <v>12</v>
      </c>
      <c r="I12" s="66">
        <v>117.54</v>
      </c>
      <c r="J12" s="2" t="s">
        <v>49</v>
      </c>
      <c r="K12" s="2" t="s">
        <v>50</v>
      </c>
      <c r="L12" s="2" t="s">
        <v>51</v>
      </c>
    </row>
    <row r="13" spans="1:12" x14ac:dyDescent="0.25">
      <c r="A13" s="8" t="s">
        <v>52</v>
      </c>
      <c r="B13" s="7" t="s">
        <v>5</v>
      </c>
      <c r="C13" s="36" t="s">
        <v>288</v>
      </c>
      <c r="D13" s="36">
        <v>5011542</v>
      </c>
      <c r="E13" s="8"/>
      <c r="F13" s="8" t="s">
        <v>288</v>
      </c>
      <c r="G13" s="8" t="s">
        <v>53</v>
      </c>
      <c r="H13" s="38">
        <v>30</v>
      </c>
      <c r="I13" s="39">
        <v>161.91999999999999</v>
      </c>
      <c r="J13" s="40" t="s">
        <v>174</v>
      </c>
      <c r="K13" s="40" t="s">
        <v>45</v>
      </c>
      <c r="L13" s="40" t="s">
        <v>314</v>
      </c>
    </row>
    <row r="14" spans="1:12" x14ac:dyDescent="0.25">
      <c r="A14" s="8" t="s">
        <v>55</v>
      </c>
      <c r="B14" s="7" t="s">
        <v>5</v>
      </c>
      <c r="C14" s="36" t="s">
        <v>288</v>
      </c>
      <c r="D14" s="36">
        <v>5011543</v>
      </c>
      <c r="E14" s="8"/>
      <c r="F14" s="8" t="s">
        <v>288</v>
      </c>
      <c r="G14" s="8" t="s">
        <v>56</v>
      </c>
      <c r="H14" s="38">
        <v>30</v>
      </c>
      <c r="I14" s="39">
        <v>161.91999999999999</v>
      </c>
      <c r="J14" s="40" t="s">
        <v>174</v>
      </c>
      <c r="K14" s="40" t="s">
        <v>45</v>
      </c>
      <c r="L14" s="40" t="s">
        <v>314</v>
      </c>
    </row>
    <row r="15" spans="1:12" x14ac:dyDescent="0.25">
      <c r="A15" s="8" t="s">
        <v>58</v>
      </c>
      <c r="B15" s="7" t="s">
        <v>5</v>
      </c>
      <c r="C15" s="7" t="s">
        <v>57</v>
      </c>
      <c r="D15" s="7">
        <v>5007612</v>
      </c>
      <c r="E15" s="8"/>
      <c r="F15" s="8" t="s">
        <v>288</v>
      </c>
      <c r="G15" s="8" t="s">
        <v>59</v>
      </c>
      <c r="H15" s="10">
        <v>14</v>
      </c>
      <c r="I15" s="66">
        <v>99.17</v>
      </c>
      <c r="J15" s="2" t="s">
        <v>60</v>
      </c>
      <c r="K15" s="2" t="s">
        <v>61</v>
      </c>
      <c r="L15" s="2" t="s">
        <v>62</v>
      </c>
    </row>
    <row r="16" spans="1:12" x14ac:dyDescent="0.25">
      <c r="A16" s="8" t="s">
        <v>64</v>
      </c>
      <c r="B16" s="7" t="s">
        <v>5</v>
      </c>
      <c r="C16" s="7" t="s">
        <v>63</v>
      </c>
      <c r="D16" s="7">
        <v>5007613</v>
      </c>
      <c r="E16" s="8"/>
      <c r="F16" s="8" t="s">
        <v>288</v>
      </c>
      <c r="G16" s="8" t="s">
        <v>14</v>
      </c>
      <c r="H16" s="10">
        <v>24</v>
      </c>
      <c r="I16" s="66">
        <v>198.33</v>
      </c>
      <c r="J16" s="2" t="s">
        <v>65</v>
      </c>
      <c r="K16" s="2" t="s">
        <v>66</v>
      </c>
      <c r="L16" s="2" t="s">
        <v>24</v>
      </c>
    </row>
    <row r="17" spans="1:12" x14ac:dyDescent="0.25">
      <c r="A17" s="8" t="s">
        <v>68</v>
      </c>
      <c r="B17" s="7" t="s">
        <v>5</v>
      </c>
      <c r="C17" s="7" t="s">
        <v>67</v>
      </c>
      <c r="D17" s="7">
        <v>5007614</v>
      </c>
      <c r="E17" s="8"/>
      <c r="F17" s="8" t="s">
        <v>288</v>
      </c>
      <c r="G17" s="8" t="s">
        <v>69</v>
      </c>
      <c r="H17" s="10">
        <v>20</v>
      </c>
      <c r="I17" s="66">
        <v>198.3</v>
      </c>
      <c r="J17" s="2" t="s">
        <v>70</v>
      </c>
      <c r="K17" s="2" t="s">
        <v>71</v>
      </c>
      <c r="L17" s="2" t="s">
        <v>72</v>
      </c>
    </row>
    <row r="18" spans="1:12" x14ac:dyDescent="0.25">
      <c r="A18" s="8" t="s">
        <v>74</v>
      </c>
      <c r="B18" s="7" t="s">
        <v>5</v>
      </c>
      <c r="C18" s="7" t="s">
        <v>73</v>
      </c>
      <c r="D18" s="7">
        <v>5007615</v>
      </c>
      <c r="E18" s="8"/>
      <c r="F18" s="8" t="s">
        <v>288</v>
      </c>
      <c r="G18" s="8" t="s">
        <v>75</v>
      </c>
      <c r="H18" s="10">
        <v>16</v>
      </c>
      <c r="I18" s="66">
        <v>172.6</v>
      </c>
      <c r="J18" s="2" t="s">
        <v>38</v>
      </c>
      <c r="K18" s="2" t="s">
        <v>76</v>
      </c>
      <c r="L18" s="2" t="s">
        <v>77</v>
      </c>
    </row>
    <row r="19" spans="1:12" x14ac:dyDescent="0.25">
      <c r="A19" s="35" t="s">
        <v>315</v>
      </c>
      <c r="B19" s="36" t="s">
        <v>285</v>
      </c>
      <c r="C19" s="36" t="s">
        <v>288</v>
      </c>
      <c r="D19" s="36">
        <v>5011064</v>
      </c>
      <c r="E19" s="8"/>
      <c r="F19" s="35" t="s">
        <v>316</v>
      </c>
      <c r="G19" s="38">
        <v>1010</v>
      </c>
      <c r="H19" s="38">
        <v>9</v>
      </c>
      <c r="I19" s="39">
        <v>212.46</v>
      </c>
      <c r="J19" s="40" t="s">
        <v>317</v>
      </c>
      <c r="K19" s="40" t="s">
        <v>318</v>
      </c>
      <c r="L19" s="40" t="s">
        <v>319</v>
      </c>
    </row>
    <row r="20" spans="1:12" x14ac:dyDescent="0.25">
      <c r="A20" s="35" t="s">
        <v>320</v>
      </c>
      <c r="B20" s="36" t="s">
        <v>285</v>
      </c>
      <c r="C20" s="36" t="s">
        <v>288</v>
      </c>
      <c r="D20" s="36">
        <v>5011065</v>
      </c>
      <c r="E20" s="8"/>
      <c r="F20" s="35" t="s">
        <v>321</v>
      </c>
      <c r="G20" s="38">
        <v>1010</v>
      </c>
      <c r="H20" s="38">
        <v>8</v>
      </c>
      <c r="I20" s="39">
        <v>188.84</v>
      </c>
      <c r="J20" s="40" t="s">
        <v>322</v>
      </c>
      <c r="K20" s="40" t="s">
        <v>323</v>
      </c>
      <c r="L20" s="40" t="s">
        <v>324</v>
      </c>
    </row>
    <row r="21" spans="1:12" x14ac:dyDescent="0.25">
      <c r="A21" s="35" t="s">
        <v>325</v>
      </c>
      <c r="B21" s="7" t="s">
        <v>285</v>
      </c>
      <c r="C21" s="7" t="s">
        <v>86</v>
      </c>
      <c r="D21" s="7">
        <v>5007624</v>
      </c>
      <c r="E21" s="8"/>
      <c r="F21" s="8" t="s">
        <v>87</v>
      </c>
      <c r="G21" s="8" t="s">
        <v>88</v>
      </c>
      <c r="H21" s="10">
        <v>12</v>
      </c>
      <c r="I21" s="66">
        <v>377.49</v>
      </c>
      <c r="J21" s="2" t="s">
        <v>49</v>
      </c>
      <c r="K21" s="2" t="s">
        <v>50</v>
      </c>
      <c r="L21" s="2" t="s">
        <v>51</v>
      </c>
    </row>
    <row r="22" spans="1:12" x14ac:dyDescent="0.25">
      <c r="A22" s="35" t="s">
        <v>326</v>
      </c>
      <c r="B22" s="7" t="s">
        <v>285</v>
      </c>
      <c r="C22" s="7" t="s">
        <v>89</v>
      </c>
      <c r="D22" s="7">
        <v>5007625</v>
      </c>
      <c r="E22" s="8"/>
      <c r="F22" s="8" t="s">
        <v>90</v>
      </c>
      <c r="G22" s="8" t="s">
        <v>88</v>
      </c>
      <c r="H22" s="10">
        <v>10</v>
      </c>
      <c r="I22" s="66">
        <v>377.49</v>
      </c>
      <c r="J22" s="2" t="s">
        <v>91</v>
      </c>
      <c r="K22" s="2" t="s">
        <v>92</v>
      </c>
      <c r="L22" s="2" t="s">
        <v>93</v>
      </c>
    </row>
    <row r="23" spans="1:12" x14ac:dyDescent="0.25">
      <c r="A23" s="35" t="s">
        <v>327</v>
      </c>
      <c r="B23" s="7" t="s">
        <v>285</v>
      </c>
      <c r="C23" s="7" t="s">
        <v>94</v>
      </c>
      <c r="D23" s="7">
        <v>5007626</v>
      </c>
      <c r="E23" s="8"/>
      <c r="F23" s="8" t="s">
        <v>87</v>
      </c>
      <c r="G23" s="8" t="s">
        <v>95</v>
      </c>
      <c r="H23" s="10">
        <v>12</v>
      </c>
      <c r="I23" s="66">
        <v>377.49</v>
      </c>
      <c r="J23" s="2" t="s">
        <v>49</v>
      </c>
      <c r="K23" s="2" t="s">
        <v>50</v>
      </c>
      <c r="L23" s="2" t="s">
        <v>51</v>
      </c>
    </row>
    <row r="24" spans="1:12" x14ac:dyDescent="0.25">
      <c r="A24" s="35" t="s">
        <v>328</v>
      </c>
      <c r="B24" s="7" t="s">
        <v>285</v>
      </c>
      <c r="C24" s="7" t="s">
        <v>96</v>
      </c>
      <c r="D24" s="7">
        <v>5007627</v>
      </c>
      <c r="E24" s="8"/>
      <c r="F24" s="8" t="s">
        <v>90</v>
      </c>
      <c r="G24" s="8" t="s">
        <v>95</v>
      </c>
      <c r="H24" s="10">
        <v>10</v>
      </c>
      <c r="I24" s="66">
        <v>339.78</v>
      </c>
      <c r="J24" s="2" t="s">
        <v>97</v>
      </c>
      <c r="K24" s="2" t="s">
        <v>98</v>
      </c>
      <c r="L24" s="2" t="s">
        <v>99</v>
      </c>
    </row>
    <row r="25" spans="1:12" x14ac:dyDescent="0.25">
      <c r="A25" s="8" t="s">
        <v>101</v>
      </c>
      <c r="B25" s="7" t="s">
        <v>285</v>
      </c>
      <c r="C25" s="7" t="s">
        <v>100</v>
      </c>
      <c r="D25" s="7">
        <v>5007628</v>
      </c>
      <c r="E25" s="8"/>
      <c r="F25" s="8" t="s">
        <v>87</v>
      </c>
      <c r="G25" s="8" t="s">
        <v>102</v>
      </c>
      <c r="H25" s="10">
        <v>12</v>
      </c>
      <c r="I25" s="66">
        <v>377.7</v>
      </c>
      <c r="J25" s="2" t="s">
        <v>49</v>
      </c>
      <c r="K25" s="2" t="s">
        <v>50</v>
      </c>
      <c r="L25" s="2" t="s">
        <v>51</v>
      </c>
    </row>
    <row r="26" spans="1:12" x14ac:dyDescent="0.25">
      <c r="A26" s="8" t="s">
        <v>104</v>
      </c>
      <c r="B26" s="7" t="s">
        <v>285</v>
      </c>
      <c r="C26" s="7" t="s">
        <v>103</v>
      </c>
      <c r="D26" s="7">
        <v>5007629</v>
      </c>
      <c r="E26" s="8"/>
      <c r="F26" s="8" t="s">
        <v>90</v>
      </c>
      <c r="G26" s="8" t="s">
        <v>102</v>
      </c>
      <c r="H26" s="10">
        <v>10</v>
      </c>
      <c r="I26" s="66">
        <v>339.78</v>
      </c>
      <c r="J26" s="2" t="s">
        <v>97</v>
      </c>
      <c r="K26" s="2" t="s">
        <v>98</v>
      </c>
      <c r="L26" s="2" t="s">
        <v>105</v>
      </c>
    </row>
    <row r="27" spans="1:12" x14ac:dyDescent="0.25">
      <c r="A27" s="8" t="s">
        <v>107</v>
      </c>
      <c r="B27" s="7" t="s">
        <v>285</v>
      </c>
      <c r="C27" s="7" t="s">
        <v>106</v>
      </c>
      <c r="D27" s="7">
        <v>5007630</v>
      </c>
      <c r="E27" s="8"/>
      <c r="F27" s="8" t="s">
        <v>108</v>
      </c>
      <c r="G27" s="8" t="s">
        <v>109</v>
      </c>
      <c r="H27" s="10">
        <v>15</v>
      </c>
      <c r="I27" s="9">
        <v>283.23</v>
      </c>
      <c r="J27" s="2" t="s">
        <v>110</v>
      </c>
      <c r="K27" s="2" t="s">
        <v>111</v>
      </c>
      <c r="L27" s="2" t="s">
        <v>112</v>
      </c>
    </row>
    <row r="28" spans="1:12" x14ac:dyDescent="0.25">
      <c r="A28" s="8" t="s">
        <v>114</v>
      </c>
      <c r="B28" s="7" t="s">
        <v>285</v>
      </c>
      <c r="C28" s="7" t="s">
        <v>113</v>
      </c>
      <c r="D28" s="7">
        <v>5007631</v>
      </c>
      <c r="E28" s="8"/>
      <c r="F28" s="8" t="s">
        <v>115</v>
      </c>
      <c r="G28" s="8" t="s">
        <v>109</v>
      </c>
      <c r="H28" s="10">
        <v>10</v>
      </c>
      <c r="I28" s="9">
        <v>188.84</v>
      </c>
      <c r="J28" s="2" t="s">
        <v>92</v>
      </c>
      <c r="K28" s="2" t="s">
        <v>116</v>
      </c>
      <c r="L28" s="2" t="s">
        <v>117</v>
      </c>
    </row>
    <row r="29" spans="1:12" x14ac:dyDescent="0.25">
      <c r="A29" s="8" t="s">
        <v>119</v>
      </c>
      <c r="B29" s="7" t="s">
        <v>285</v>
      </c>
      <c r="C29" s="7" t="s">
        <v>118</v>
      </c>
      <c r="D29" s="7">
        <v>5007632</v>
      </c>
      <c r="E29" s="8"/>
      <c r="F29" s="8" t="s">
        <v>120</v>
      </c>
      <c r="G29" s="8" t="s">
        <v>109</v>
      </c>
      <c r="H29" s="10">
        <v>10</v>
      </c>
      <c r="I29" s="9">
        <v>188.84</v>
      </c>
      <c r="J29" s="2" t="s">
        <v>92</v>
      </c>
      <c r="K29" s="2" t="s">
        <v>116</v>
      </c>
      <c r="L29" s="2" t="s">
        <v>117</v>
      </c>
    </row>
    <row r="30" spans="1:12" x14ac:dyDescent="0.25">
      <c r="A30" s="8" t="s">
        <v>122</v>
      </c>
      <c r="B30" s="7" t="s">
        <v>285</v>
      </c>
      <c r="C30" s="7" t="s">
        <v>121</v>
      </c>
      <c r="D30" s="7">
        <v>5007633</v>
      </c>
      <c r="E30" s="8"/>
      <c r="F30" s="8" t="s">
        <v>123</v>
      </c>
      <c r="G30" s="8" t="s">
        <v>109</v>
      </c>
      <c r="H30" s="10">
        <v>15</v>
      </c>
      <c r="I30" s="9">
        <v>283.23</v>
      </c>
      <c r="J30" s="2" t="s">
        <v>110</v>
      </c>
      <c r="K30" s="2" t="s">
        <v>111</v>
      </c>
      <c r="L30" s="2" t="s">
        <v>112</v>
      </c>
    </row>
    <row r="31" spans="1:12" x14ac:dyDescent="0.25">
      <c r="A31" s="8" t="s">
        <v>125</v>
      </c>
      <c r="B31" s="7" t="s">
        <v>285</v>
      </c>
      <c r="C31" s="7" t="s">
        <v>124</v>
      </c>
      <c r="D31" s="7">
        <v>5007634</v>
      </c>
      <c r="E31" s="8"/>
      <c r="F31" s="8" t="s">
        <v>126</v>
      </c>
      <c r="G31" s="8" t="s">
        <v>127</v>
      </c>
      <c r="H31" s="10">
        <v>14</v>
      </c>
      <c r="I31" s="66">
        <v>420.65</v>
      </c>
      <c r="J31" s="2" t="s">
        <v>128</v>
      </c>
      <c r="K31" s="2" t="s">
        <v>129</v>
      </c>
      <c r="L31" s="2" t="s">
        <v>130</v>
      </c>
    </row>
    <row r="32" spans="1:12" x14ac:dyDescent="0.25">
      <c r="A32" s="8" t="s">
        <v>132</v>
      </c>
      <c r="B32" s="7" t="s">
        <v>285</v>
      </c>
      <c r="C32" s="7" t="s">
        <v>131</v>
      </c>
      <c r="D32" s="7">
        <v>5007635</v>
      </c>
      <c r="E32" s="8"/>
      <c r="F32" s="8" t="s">
        <v>108</v>
      </c>
      <c r="G32" s="8" t="s">
        <v>133</v>
      </c>
      <c r="H32" s="10">
        <v>14</v>
      </c>
      <c r="I32" s="66">
        <v>392.09</v>
      </c>
      <c r="J32" s="2" t="s">
        <v>128</v>
      </c>
      <c r="K32" s="2" t="s">
        <v>129</v>
      </c>
      <c r="L32" s="2" t="s">
        <v>134</v>
      </c>
    </row>
    <row r="33" spans="1:12" x14ac:dyDescent="0.25">
      <c r="A33" s="8" t="s">
        <v>135</v>
      </c>
      <c r="B33" s="7" t="s">
        <v>285</v>
      </c>
      <c r="C33" s="7"/>
      <c r="D33" s="7" t="s">
        <v>295</v>
      </c>
      <c r="E33" s="8"/>
      <c r="F33" s="8" t="s">
        <v>136</v>
      </c>
      <c r="G33" s="8" t="s">
        <v>137</v>
      </c>
      <c r="H33" s="10">
        <v>10</v>
      </c>
      <c r="I33" s="9">
        <v>242.79</v>
      </c>
      <c r="J33" s="2" t="s">
        <v>138</v>
      </c>
      <c r="K33" s="2" t="s">
        <v>105</v>
      </c>
      <c r="L33" s="2" t="s">
        <v>139</v>
      </c>
    </row>
    <row r="34" spans="1:12" x14ac:dyDescent="0.25">
      <c r="A34" s="8" t="s">
        <v>140</v>
      </c>
      <c r="B34" s="7" t="s">
        <v>285</v>
      </c>
      <c r="C34" s="7"/>
      <c r="D34" s="7" t="s">
        <v>296</v>
      </c>
      <c r="E34" s="8"/>
      <c r="F34" s="35" t="s">
        <v>120</v>
      </c>
      <c r="G34" s="8" t="s">
        <v>137</v>
      </c>
      <c r="H34" s="10">
        <v>10</v>
      </c>
      <c r="I34" s="9">
        <v>339.94</v>
      </c>
      <c r="J34" s="2" t="s">
        <v>60</v>
      </c>
      <c r="K34" s="2" t="s">
        <v>61</v>
      </c>
      <c r="L34" s="2" t="s">
        <v>62</v>
      </c>
    </row>
    <row r="35" spans="1:12" x14ac:dyDescent="0.25">
      <c r="A35" s="8" t="s">
        <v>142</v>
      </c>
      <c r="B35" s="7" t="s">
        <v>285</v>
      </c>
      <c r="C35" s="7" t="s">
        <v>141</v>
      </c>
      <c r="D35" s="7">
        <v>5007638</v>
      </c>
      <c r="E35" s="8"/>
      <c r="F35" s="8" t="s">
        <v>123</v>
      </c>
      <c r="G35" s="8" t="s">
        <v>133</v>
      </c>
      <c r="H35" s="10">
        <v>12</v>
      </c>
      <c r="I35" s="9">
        <v>339.94</v>
      </c>
      <c r="J35" s="2" t="s">
        <v>143</v>
      </c>
      <c r="K35" s="2" t="s">
        <v>144</v>
      </c>
      <c r="L35" s="2" t="s">
        <v>145</v>
      </c>
    </row>
    <row r="36" spans="1:12" x14ac:dyDescent="0.25">
      <c r="A36" s="8" t="s">
        <v>147</v>
      </c>
      <c r="B36" s="7" t="s">
        <v>285</v>
      </c>
      <c r="C36" s="7" t="s">
        <v>146</v>
      </c>
      <c r="D36" s="7">
        <v>5007639</v>
      </c>
      <c r="E36" s="8"/>
      <c r="F36" s="8" t="s">
        <v>108</v>
      </c>
      <c r="G36" s="8" t="s">
        <v>148</v>
      </c>
      <c r="H36" s="10">
        <v>12</v>
      </c>
      <c r="I36" s="9">
        <v>339.94</v>
      </c>
      <c r="J36" s="2" t="s">
        <v>143</v>
      </c>
      <c r="K36" s="2" t="s">
        <v>144</v>
      </c>
      <c r="L36" s="2" t="s">
        <v>145</v>
      </c>
    </row>
    <row r="37" spans="1:12" x14ac:dyDescent="0.25">
      <c r="A37" s="8" t="s">
        <v>150</v>
      </c>
      <c r="B37" s="7" t="s">
        <v>285</v>
      </c>
      <c r="C37" s="7" t="s">
        <v>149</v>
      </c>
      <c r="D37" s="7">
        <v>5007640</v>
      </c>
      <c r="E37" s="8"/>
      <c r="F37" s="8" t="s">
        <v>115</v>
      </c>
      <c r="G37" s="8" t="s">
        <v>148</v>
      </c>
      <c r="H37" s="10">
        <v>12</v>
      </c>
      <c r="I37" s="9">
        <v>339.94</v>
      </c>
      <c r="J37" s="2" t="s">
        <v>143</v>
      </c>
      <c r="K37" s="2" t="s">
        <v>144</v>
      </c>
      <c r="L37" s="2" t="s">
        <v>145</v>
      </c>
    </row>
    <row r="38" spans="1:12" x14ac:dyDescent="0.25">
      <c r="A38" s="8" t="s">
        <v>152</v>
      </c>
      <c r="B38" s="7" t="s">
        <v>285</v>
      </c>
      <c r="C38" s="7" t="s">
        <v>151</v>
      </c>
      <c r="D38" s="7">
        <v>5007641</v>
      </c>
      <c r="E38" s="8"/>
      <c r="F38" s="8" t="s">
        <v>120</v>
      </c>
      <c r="G38" s="8" t="s">
        <v>148</v>
      </c>
      <c r="H38" s="10">
        <v>12</v>
      </c>
      <c r="I38" s="9">
        <v>339.94</v>
      </c>
      <c r="J38" s="2" t="s">
        <v>143</v>
      </c>
      <c r="K38" s="2" t="s">
        <v>144</v>
      </c>
      <c r="L38" s="2" t="s">
        <v>145</v>
      </c>
    </row>
    <row r="39" spans="1:12" x14ac:dyDescent="0.25">
      <c r="A39" s="8" t="s">
        <v>154</v>
      </c>
      <c r="B39" s="7" t="s">
        <v>285</v>
      </c>
      <c r="C39" s="7" t="s">
        <v>153</v>
      </c>
      <c r="D39" s="7">
        <v>5007642</v>
      </c>
      <c r="E39" s="8"/>
      <c r="F39" s="8" t="s">
        <v>115</v>
      </c>
      <c r="G39" s="8" t="s">
        <v>155</v>
      </c>
      <c r="H39" s="10">
        <v>10</v>
      </c>
      <c r="I39" s="9">
        <v>283.23</v>
      </c>
      <c r="J39" s="2" t="s">
        <v>156</v>
      </c>
      <c r="K39" s="2" t="s">
        <v>157</v>
      </c>
      <c r="L39" s="2" t="s">
        <v>116</v>
      </c>
    </row>
    <row r="40" spans="1:12" x14ac:dyDescent="0.25">
      <c r="A40" s="8" t="s">
        <v>159</v>
      </c>
      <c r="B40" s="7" t="s">
        <v>285</v>
      </c>
      <c r="C40" s="7" t="s">
        <v>158</v>
      </c>
      <c r="D40" s="7">
        <v>5007643</v>
      </c>
      <c r="E40" s="8"/>
      <c r="F40" s="8" t="s">
        <v>120</v>
      </c>
      <c r="G40" s="8" t="s">
        <v>155</v>
      </c>
      <c r="H40" s="10">
        <v>10</v>
      </c>
      <c r="I40" s="9">
        <v>283.23</v>
      </c>
      <c r="J40" s="2" t="s">
        <v>156</v>
      </c>
      <c r="K40" s="2" t="s">
        <v>157</v>
      </c>
      <c r="L40" s="2" t="s">
        <v>116</v>
      </c>
    </row>
    <row r="41" spans="1:12" x14ac:dyDescent="0.25">
      <c r="A41" s="8" t="s">
        <v>161</v>
      </c>
      <c r="B41" s="7" t="s">
        <v>286</v>
      </c>
      <c r="C41" s="7" t="s">
        <v>160</v>
      </c>
      <c r="D41" s="7">
        <v>5007656</v>
      </c>
      <c r="E41" s="8"/>
      <c r="F41" s="8" t="s">
        <v>162</v>
      </c>
      <c r="G41" s="8" t="s">
        <v>163</v>
      </c>
      <c r="H41" s="10">
        <v>30</v>
      </c>
      <c r="I41" s="9">
        <v>424.91</v>
      </c>
      <c r="J41" s="2" t="s">
        <v>44</v>
      </c>
      <c r="K41" s="2" t="s">
        <v>164</v>
      </c>
      <c r="L41" s="2" t="s">
        <v>165</v>
      </c>
    </row>
    <row r="42" spans="1:12" x14ac:dyDescent="0.25">
      <c r="A42" s="8" t="s">
        <v>167</v>
      </c>
      <c r="B42" s="7" t="s">
        <v>286</v>
      </c>
      <c r="C42" s="7" t="s">
        <v>166</v>
      </c>
      <c r="D42" s="7">
        <v>5007657</v>
      </c>
      <c r="E42" s="8"/>
      <c r="F42" s="8" t="s">
        <v>168</v>
      </c>
      <c r="G42" s="8" t="s">
        <v>169</v>
      </c>
      <c r="H42" s="10">
        <v>30</v>
      </c>
      <c r="I42" s="9">
        <v>424.91</v>
      </c>
      <c r="J42" s="2" t="s">
        <v>44</v>
      </c>
      <c r="K42" s="2" t="s">
        <v>164</v>
      </c>
      <c r="L42" s="2" t="s">
        <v>165</v>
      </c>
    </row>
    <row r="43" spans="1:12" x14ac:dyDescent="0.25">
      <c r="A43" s="8" t="s">
        <v>171</v>
      </c>
      <c r="B43" s="7" t="s">
        <v>286</v>
      </c>
      <c r="C43" s="7" t="s">
        <v>170</v>
      </c>
      <c r="D43" s="7">
        <v>5007658</v>
      </c>
      <c r="E43" s="8"/>
      <c r="F43" s="8" t="s">
        <v>172</v>
      </c>
      <c r="G43" s="8" t="s">
        <v>173</v>
      </c>
      <c r="H43" s="10">
        <v>30</v>
      </c>
      <c r="I43" s="9">
        <v>463.55</v>
      </c>
      <c r="J43" s="2" t="s">
        <v>174</v>
      </c>
      <c r="K43" s="2" t="s">
        <v>175</v>
      </c>
      <c r="L43" s="2" t="s">
        <v>176</v>
      </c>
    </row>
    <row r="44" spans="1:12" x14ac:dyDescent="0.25">
      <c r="A44" s="8" t="s">
        <v>178</v>
      </c>
      <c r="B44" s="7" t="s">
        <v>286</v>
      </c>
      <c r="C44" s="7" t="s">
        <v>177</v>
      </c>
      <c r="D44" s="7">
        <v>5007659</v>
      </c>
      <c r="E44" s="8"/>
      <c r="F44" s="8" t="s">
        <v>179</v>
      </c>
      <c r="G44" s="8" t="s">
        <v>180</v>
      </c>
      <c r="H44" s="10">
        <v>30</v>
      </c>
      <c r="I44" s="9">
        <v>463.55</v>
      </c>
      <c r="J44" s="2" t="s">
        <v>174</v>
      </c>
      <c r="K44" s="2" t="s">
        <v>175</v>
      </c>
      <c r="L44" s="2" t="s">
        <v>176</v>
      </c>
    </row>
    <row r="45" spans="1:12" x14ac:dyDescent="0.25">
      <c r="A45" s="8" t="s">
        <v>182</v>
      </c>
      <c r="B45" s="7" t="s">
        <v>286</v>
      </c>
      <c r="C45" s="7" t="s">
        <v>181</v>
      </c>
      <c r="D45" s="7">
        <v>5007660</v>
      </c>
      <c r="E45" s="8"/>
      <c r="F45" s="8" t="s">
        <v>168</v>
      </c>
      <c r="G45" s="8" t="s">
        <v>183</v>
      </c>
      <c r="H45" s="10">
        <v>30</v>
      </c>
      <c r="I45" s="9">
        <v>424.91</v>
      </c>
      <c r="J45" s="2" t="s">
        <v>44</v>
      </c>
      <c r="K45" s="2" t="s">
        <v>164</v>
      </c>
      <c r="L45" s="2" t="s">
        <v>165</v>
      </c>
    </row>
    <row r="46" spans="1:12" x14ac:dyDescent="0.25">
      <c r="A46" s="8" t="s">
        <v>185</v>
      </c>
      <c r="B46" s="7" t="s">
        <v>286</v>
      </c>
      <c r="C46" s="7" t="s">
        <v>184</v>
      </c>
      <c r="D46" s="7">
        <v>5007661</v>
      </c>
      <c r="E46" s="8"/>
      <c r="F46" s="8" t="s">
        <v>172</v>
      </c>
      <c r="G46" s="8" t="s">
        <v>186</v>
      </c>
      <c r="H46" s="10">
        <v>30</v>
      </c>
      <c r="I46" s="9">
        <v>461.98</v>
      </c>
      <c r="J46" s="2" t="s">
        <v>174</v>
      </c>
      <c r="K46" s="2" t="s">
        <v>175</v>
      </c>
      <c r="L46" s="2" t="s">
        <v>176</v>
      </c>
    </row>
    <row r="47" spans="1:12" x14ac:dyDescent="0.25">
      <c r="A47" s="8" t="s">
        <v>188</v>
      </c>
      <c r="B47" s="7" t="s">
        <v>286</v>
      </c>
      <c r="C47" s="7" t="s">
        <v>187</v>
      </c>
      <c r="D47" s="7">
        <v>5007662</v>
      </c>
      <c r="E47" s="8"/>
      <c r="F47" s="8" t="s">
        <v>179</v>
      </c>
      <c r="G47" s="8" t="s">
        <v>189</v>
      </c>
      <c r="H47" s="10">
        <v>30</v>
      </c>
      <c r="I47" s="9">
        <v>461.98</v>
      </c>
      <c r="J47" s="2" t="s">
        <v>174</v>
      </c>
      <c r="K47" s="2" t="s">
        <v>175</v>
      </c>
      <c r="L47" s="2" t="s">
        <v>176</v>
      </c>
    </row>
    <row r="48" spans="1:12" x14ac:dyDescent="0.25">
      <c r="A48" s="8" t="s">
        <v>190</v>
      </c>
      <c r="B48" s="7" t="s">
        <v>286</v>
      </c>
      <c r="C48" s="7"/>
      <c r="D48" s="7" t="s">
        <v>297</v>
      </c>
      <c r="E48" s="8"/>
      <c r="F48" s="8" t="s">
        <v>191</v>
      </c>
      <c r="G48" s="8" t="s">
        <v>192</v>
      </c>
      <c r="H48" s="10">
        <v>28</v>
      </c>
      <c r="I48" s="9">
        <v>566.55999999999995</v>
      </c>
      <c r="J48" s="2" t="s">
        <v>54</v>
      </c>
      <c r="K48" s="2" t="s">
        <v>193</v>
      </c>
      <c r="L48" s="2" t="s">
        <v>194</v>
      </c>
    </row>
    <row r="49" spans="1:12" x14ac:dyDescent="0.25">
      <c r="A49" s="8" t="s">
        <v>196</v>
      </c>
      <c r="B49" s="7" t="s">
        <v>286</v>
      </c>
      <c r="C49" s="7" t="s">
        <v>195</v>
      </c>
      <c r="D49" s="7">
        <v>5007663</v>
      </c>
      <c r="E49" s="8"/>
      <c r="F49" s="8" t="s">
        <v>197</v>
      </c>
      <c r="G49" s="8" t="s">
        <v>198</v>
      </c>
      <c r="H49" s="10">
        <v>32</v>
      </c>
      <c r="I49" s="9">
        <v>728.42</v>
      </c>
      <c r="J49" s="2" t="s">
        <v>199</v>
      </c>
      <c r="K49" s="2" t="s">
        <v>200</v>
      </c>
      <c r="L49" s="2" t="s">
        <v>201</v>
      </c>
    </row>
    <row r="50" spans="1:12" x14ac:dyDescent="0.25">
      <c r="A50" s="8" t="s">
        <v>203</v>
      </c>
      <c r="B50" s="7" t="s">
        <v>286</v>
      </c>
      <c r="C50" s="7" t="s">
        <v>202</v>
      </c>
      <c r="D50" s="7">
        <v>5007664</v>
      </c>
      <c r="E50" s="8"/>
      <c r="F50" s="8" t="s">
        <v>168</v>
      </c>
      <c r="G50" s="8" t="s">
        <v>204</v>
      </c>
      <c r="H50" s="10">
        <v>24</v>
      </c>
      <c r="I50" s="9">
        <v>424.91</v>
      </c>
      <c r="J50" s="2" t="s">
        <v>205</v>
      </c>
      <c r="K50" s="2" t="s">
        <v>206</v>
      </c>
      <c r="L50" s="2" t="s">
        <v>207</v>
      </c>
    </row>
    <row r="51" spans="1:12" x14ac:dyDescent="0.25">
      <c r="A51" s="8" t="s">
        <v>209</v>
      </c>
      <c r="B51" s="7" t="s">
        <v>286</v>
      </c>
      <c r="C51" s="7" t="s">
        <v>208</v>
      </c>
      <c r="D51" s="7">
        <v>5007665</v>
      </c>
      <c r="E51" s="8"/>
      <c r="F51" s="8" t="s">
        <v>172</v>
      </c>
      <c r="G51" s="8" t="s">
        <v>210</v>
      </c>
      <c r="H51" s="10">
        <v>24</v>
      </c>
      <c r="I51" s="9">
        <v>463.55</v>
      </c>
      <c r="J51" s="2" t="s">
        <v>23</v>
      </c>
      <c r="K51" s="2" t="s">
        <v>24</v>
      </c>
      <c r="L51" s="2" t="s">
        <v>211</v>
      </c>
    </row>
    <row r="52" spans="1:12" x14ac:dyDescent="0.25">
      <c r="A52" s="8" t="s">
        <v>213</v>
      </c>
      <c r="B52" s="7" t="s">
        <v>286</v>
      </c>
      <c r="C52" s="7" t="s">
        <v>212</v>
      </c>
      <c r="D52" s="7">
        <v>5007666</v>
      </c>
      <c r="E52" s="8"/>
      <c r="F52" s="8" t="s">
        <v>179</v>
      </c>
      <c r="G52" s="8" t="s">
        <v>214</v>
      </c>
      <c r="H52" s="10">
        <v>24</v>
      </c>
      <c r="I52" s="9">
        <v>463.55</v>
      </c>
      <c r="J52" s="2" t="s">
        <v>23</v>
      </c>
      <c r="K52" s="2" t="s">
        <v>24</v>
      </c>
      <c r="L52" s="2" t="s">
        <v>211</v>
      </c>
    </row>
    <row r="53" spans="1:12" x14ac:dyDescent="0.25">
      <c r="A53" s="8" t="s">
        <v>216</v>
      </c>
      <c r="B53" s="7" t="s">
        <v>287</v>
      </c>
      <c r="C53" s="7" t="s">
        <v>215</v>
      </c>
      <c r="D53" s="7">
        <v>5007644</v>
      </c>
      <c r="E53" s="8"/>
      <c r="F53" s="8" t="s">
        <v>217</v>
      </c>
      <c r="G53" s="8" t="s">
        <v>218</v>
      </c>
      <c r="H53" s="10">
        <v>30</v>
      </c>
      <c r="I53" s="66">
        <v>485.4</v>
      </c>
      <c r="J53" s="2" t="s">
        <v>174</v>
      </c>
      <c r="K53" s="2" t="s">
        <v>175</v>
      </c>
      <c r="L53" s="2" t="s">
        <v>219</v>
      </c>
    </row>
    <row r="54" spans="1:12" x14ac:dyDescent="0.25">
      <c r="A54" s="8" t="s">
        <v>221</v>
      </c>
      <c r="B54" s="7" t="s">
        <v>287</v>
      </c>
      <c r="C54" s="7" t="s">
        <v>220</v>
      </c>
      <c r="D54" s="7">
        <v>5007645</v>
      </c>
      <c r="E54" s="8"/>
      <c r="F54" s="8" t="s">
        <v>222</v>
      </c>
      <c r="G54" s="8" t="s">
        <v>223</v>
      </c>
      <c r="H54" s="10">
        <v>30</v>
      </c>
      <c r="I54" s="66">
        <v>485.4</v>
      </c>
      <c r="J54" s="2" t="s">
        <v>174</v>
      </c>
      <c r="K54" s="2" t="s">
        <v>175</v>
      </c>
      <c r="L54" s="2" t="s">
        <v>219</v>
      </c>
    </row>
    <row r="55" spans="1:12" x14ac:dyDescent="0.25">
      <c r="A55" s="8" t="s">
        <v>225</v>
      </c>
      <c r="B55" s="7" t="s">
        <v>287</v>
      </c>
      <c r="C55" s="7" t="s">
        <v>224</v>
      </c>
      <c r="D55" s="7">
        <v>5007646</v>
      </c>
      <c r="E55" s="8"/>
      <c r="F55" s="8" t="s">
        <v>226</v>
      </c>
      <c r="G55" s="8" t="s">
        <v>227</v>
      </c>
      <c r="H55" s="10">
        <v>30</v>
      </c>
      <c r="I55" s="66">
        <v>485.4</v>
      </c>
      <c r="J55" s="2" t="s">
        <v>174</v>
      </c>
      <c r="K55" s="2" t="s">
        <v>175</v>
      </c>
      <c r="L55" s="2" t="s">
        <v>219</v>
      </c>
    </row>
    <row r="56" spans="1:12" x14ac:dyDescent="0.25">
      <c r="A56" s="8" t="s">
        <v>229</v>
      </c>
      <c r="B56" s="7" t="s">
        <v>287</v>
      </c>
      <c r="C56" s="7" t="s">
        <v>228</v>
      </c>
      <c r="D56" s="7">
        <v>5007647</v>
      </c>
      <c r="E56" s="8"/>
      <c r="F56" s="8" t="s">
        <v>230</v>
      </c>
      <c r="G56" s="8" t="s">
        <v>231</v>
      </c>
      <c r="H56" s="10">
        <v>30</v>
      </c>
      <c r="I56" s="67">
        <v>679.88</v>
      </c>
      <c r="J56" s="2" t="s">
        <v>43</v>
      </c>
      <c r="K56" s="2" t="s">
        <v>232</v>
      </c>
      <c r="L56" s="2" t="s">
        <v>175</v>
      </c>
    </row>
    <row r="57" spans="1:12" x14ac:dyDescent="0.25">
      <c r="A57" s="8" t="s">
        <v>234</v>
      </c>
      <c r="B57" s="7" t="s">
        <v>287</v>
      </c>
      <c r="C57" s="7" t="s">
        <v>233</v>
      </c>
      <c r="D57" s="7">
        <v>5007648</v>
      </c>
      <c r="E57" s="8"/>
      <c r="F57" s="8" t="s">
        <v>217</v>
      </c>
      <c r="G57" s="8" t="s">
        <v>235</v>
      </c>
      <c r="H57" s="10">
        <v>30</v>
      </c>
      <c r="I57" s="66">
        <v>615.65</v>
      </c>
      <c r="J57" s="2" t="s">
        <v>43</v>
      </c>
      <c r="K57" s="2" t="s">
        <v>232</v>
      </c>
      <c r="L57" s="2" t="s">
        <v>164</v>
      </c>
    </row>
    <row r="58" spans="1:12" x14ac:dyDescent="0.25">
      <c r="A58" s="8" t="s">
        <v>237</v>
      </c>
      <c r="B58" s="7" t="s">
        <v>287</v>
      </c>
      <c r="C58" s="7" t="s">
        <v>236</v>
      </c>
      <c r="D58" s="7">
        <v>5007649</v>
      </c>
      <c r="E58" s="8"/>
      <c r="F58" s="8" t="s">
        <v>222</v>
      </c>
      <c r="G58" s="8" t="s">
        <v>238</v>
      </c>
      <c r="H58" s="10">
        <v>30</v>
      </c>
      <c r="I58" s="66">
        <v>615.65</v>
      </c>
      <c r="J58" s="2" t="s">
        <v>43</v>
      </c>
      <c r="K58" s="2" t="s">
        <v>232</v>
      </c>
      <c r="L58" s="2" t="s">
        <v>164</v>
      </c>
    </row>
    <row r="59" spans="1:12" x14ac:dyDescent="0.25">
      <c r="A59" s="8" t="s">
        <v>240</v>
      </c>
      <c r="B59" s="7" t="s">
        <v>287</v>
      </c>
      <c r="C59" s="7" t="s">
        <v>239</v>
      </c>
      <c r="D59" s="7">
        <v>5007650</v>
      </c>
      <c r="E59" s="8"/>
      <c r="F59" s="8" t="s">
        <v>226</v>
      </c>
      <c r="G59" s="8" t="s">
        <v>186</v>
      </c>
      <c r="H59" s="10">
        <v>30</v>
      </c>
      <c r="I59" s="66">
        <v>615.65</v>
      </c>
      <c r="J59" s="2" t="s">
        <v>43</v>
      </c>
      <c r="K59" s="2" t="s">
        <v>232</v>
      </c>
      <c r="L59" s="2" t="s">
        <v>164</v>
      </c>
    </row>
    <row r="60" spans="1:12" x14ac:dyDescent="0.25">
      <c r="A60" s="8" t="s">
        <v>242</v>
      </c>
      <c r="B60" s="7" t="s">
        <v>287</v>
      </c>
      <c r="C60" s="7" t="s">
        <v>241</v>
      </c>
      <c r="D60" s="7">
        <v>5007651</v>
      </c>
      <c r="E60" s="8"/>
      <c r="F60" s="8" t="s">
        <v>230</v>
      </c>
      <c r="G60" s="8" t="s">
        <v>243</v>
      </c>
      <c r="H60" s="10">
        <v>30</v>
      </c>
      <c r="I60" s="66">
        <v>615.65</v>
      </c>
      <c r="J60" s="2" t="s">
        <v>43</v>
      </c>
      <c r="K60" s="2" t="s">
        <v>232</v>
      </c>
      <c r="L60" s="2" t="s">
        <v>164</v>
      </c>
    </row>
    <row r="61" spans="1:12" x14ac:dyDescent="0.25">
      <c r="A61" s="8" t="s">
        <v>245</v>
      </c>
      <c r="B61" s="7" t="s">
        <v>287</v>
      </c>
      <c r="C61" s="7" t="s">
        <v>244</v>
      </c>
      <c r="D61" s="7">
        <v>5007652</v>
      </c>
      <c r="E61" s="8"/>
      <c r="F61" s="8" t="s">
        <v>217</v>
      </c>
      <c r="G61" s="8" t="s">
        <v>246</v>
      </c>
      <c r="H61" s="10">
        <v>22</v>
      </c>
      <c r="I61" s="66">
        <v>485.4</v>
      </c>
      <c r="J61" s="2" t="s">
        <v>247</v>
      </c>
      <c r="K61" s="2" t="s">
        <v>248</v>
      </c>
      <c r="L61" s="2" t="s">
        <v>249</v>
      </c>
    </row>
    <row r="62" spans="1:12" x14ac:dyDescent="0.25">
      <c r="A62" s="8" t="s">
        <v>251</v>
      </c>
      <c r="B62" s="7" t="s">
        <v>287</v>
      </c>
      <c r="C62" s="7" t="s">
        <v>250</v>
      </c>
      <c r="D62" s="7">
        <v>5007653</v>
      </c>
      <c r="E62" s="8"/>
      <c r="F62" s="8" t="s">
        <v>222</v>
      </c>
      <c r="G62" s="8" t="s">
        <v>252</v>
      </c>
      <c r="H62" s="10">
        <v>22</v>
      </c>
      <c r="I62" s="66">
        <v>485.4</v>
      </c>
      <c r="J62" s="2" t="s">
        <v>247</v>
      </c>
      <c r="K62" s="2" t="s">
        <v>248</v>
      </c>
      <c r="L62" s="2" t="s">
        <v>249</v>
      </c>
    </row>
    <row r="63" spans="1:12" x14ac:dyDescent="0.25">
      <c r="A63" s="8" t="s">
        <v>254</v>
      </c>
      <c r="B63" s="7" t="s">
        <v>287</v>
      </c>
      <c r="C63" s="7" t="s">
        <v>253</v>
      </c>
      <c r="D63" s="7">
        <v>5007654</v>
      </c>
      <c r="E63" s="8"/>
      <c r="F63" s="8" t="s">
        <v>226</v>
      </c>
      <c r="G63" s="8" t="s">
        <v>255</v>
      </c>
      <c r="H63" s="10">
        <v>22</v>
      </c>
      <c r="I63" s="66">
        <v>485.4</v>
      </c>
      <c r="J63" s="2" t="s">
        <v>247</v>
      </c>
      <c r="K63" s="2" t="s">
        <v>248</v>
      </c>
      <c r="L63" s="2" t="s">
        <v>249</v>
      </c>
    </row>
    <row r="64" spans="1:12" x14ac:dyDescent="0.25">
      <c r="A64" s="8" t="s">
        <v>257</v>
      </c>
      <c r="B64" s="7" t="s">
        <v>287</v>
      </c>
      <c r="C64" s="7" t="s">
        <v>256</v>
      </c>
      <c r="D64" s="7">
        <v>5007655</v>
      </c>
      <c r="E64" s="8"/>
      <c r="F64" s="8" t="s">
        <v>230</v>
      </c>
      <c r="G64" s="8" t="s">
        <v>258</v>
      </c>
      <c r="H64" s="10">
        <v>21</v>
      </c>
      <c r="I64" s="67">
        <v>566.55999999999995</v>
      </c>
      <c r="J64" s="2" t="s">
        <v>259</v>
      </c>
      <c r="K64" s="2" t="s">
        <v>260</v>
      </c>
      <c r="L64" s="2" t="s">
        <v>261</v>
      </c>
    </row>
    <row r="65" spans="1:13" x14ac:dyDescent="0.25">
      <c r="A65" s="8" t="s">
        <v>263</v>
      </c>
      <c r="B65" s="41" t="s">
        <v>329</v>
      </c>
      <c r="C65" s="7" t="s">
        <v>262</v>
      </c>
      <c r="D65" s="7">
        <v>5007616</v>
      </c>
      <c r="E65" s="8"/>
      <c r="F65" s="8"/>
      <c r="G65" s="8" t="s">
        <v>264</v>
      </c>
      <c r="H65" s="10">
        <v>46</v>
      </c>
      <c r="I65" s="66">
        <v>568.55999999999995</v>
      </c>
      <c r="J65" s="2" t="s">
        <v>265</v>
      </c>
      <c r="K65" s="2" t="s">
        <v>266</v>
      </c>
      <c r="L65" s="2" t="s">
        <v>267</v>
      </c>
    </row>
    <row r="66" spans="1:13" x14ac:dyDescent="0.25">
      <c r="A66" s="8" t="s">
        <v>269</v>
      </c>
      <c r="B66" s="41" t="s">
        <v>329</v>
      </c>
      <c r="C66" s="7" t="s">
        <v>268</v>
      </c>
      <c r="D66" s="7">
        <v>5007617</v>
      </c>
      <c r="E66" s="8"/>
      <c r="F66" s="8"/>
      <c r="G66" s="8" t="s">
        <v>270</v>
      </c>
      <c r="H66" s="10">
        <v>40</v>
      </c>
      <c r="I66" s="66">
        <v>473.74</v>
      </c>
      <c r="J66" s="2" t="s">
        <v>271</v>
      </c>
      <c r="K66" s="2" t="s">
        <v>272</v>
      </c>
      <c r="L66" s="2" t="s">
        <v>273</v>
      </c>
    </row>
    <row r="67" spans="1:13" x14ac:dyDescent="0.25">
      <c r="A67" s="8" t="s">
        <v>275</v>
      </c>
      <c r="B67" s="41" t="s">
        <v>329</v>
      </c>
      <c r="C67" s="7" t="s">
        <v>274</v>
      </c>
      <c r="D67" s="7">
        <v>5007618</v>
      </c>
      <c r="E67" s="8"/>
      <c r="F67" s="8"/>
      <c r="G67" s="8" t="s">
        <v>276</v>
      </c>
      <c r="H67" s="10">
        <v>36</v>
      </c>
      <c r="I67" s="66">
        <v>568.24</v>
      </c>
      <c r="J67" s="2" t="s">
        <v>277</v>
      </c>
      <c r="K67" s="2" t="s">
        <v>278</v>
      </c>
      <c r="L67" s="2" t="s">
        <v>279</v>
      </c>
    </row>
    <row r="68" spans="1:13" x14ac:dyDescent="0.25">
      <c r="A68" s="8" t="s">
        <v>281</v>
      </c>
      <c r="B68" s="41" t="s">
        <v>329</v>
      </c>
      <c r="C68" s="7" t="s">
        <v>280</v>
      </c>
      <c r="D68" s="7">
        <v>5007619</v>
      </c>
      <c r="E68" s="8"/>
      <c r="F68" s="8"/>
      <c r="G68" s="8" t="s">
        <v>282</v>
      </c>
      <c r="H68" s="10">
        <v>28</v>
      </c>
      <c r="I68" s="66">
        <v>473.44</v>
      </c>
      <c r="J68" s="2" t="s">
        <v>283</v>
      </c>
      <c r="K68" s="2" t="s">
        <v>284</v>
      </c>
      <c r="L68" s="2" t="s">
        <v>193</v>
      </c>
    </row>
    <row r="69" spans="1:13" x14ac:dyDescent="0.25">
      <c r="A69" s="35" t="s">
        <v>330</v>
      </c>
      <c r="B69" s="36" t="s">
        <v>331</v>
      </c>
      <c r="C69" s="36" t="s">
        <v>332</v>
      </c>
      <c r="D69" s="36">
        <v>5007620</v>
      </c>
      <c r="E69" s="35" t="s">
        <v>333</v>
      </c>
      <c r="F69" s="35" t="s">
        <v>288</v>
      </c>
      <c r="G69" s="35" t="s">
        <v>288</v>
      </c>
      <c r="H69" s="38">
        <v>5</v>
      </c>
      <c r="I69" s="39">
        <v>126.51</v>
      </c>
      <c r="J69" s="2"/>
      <c r="K69" s="2"/>
      <c r="L69" s="2"/>
      <c r="M69" s="36" t="s">
        <v>334</v>
      </c>
    </row>
    <row r="70" spans="1:13" x14ac:dyDescent="0.25">
      <c r="A70" s="35" t="s">
        <v>335</v>
      </c>
      <c r="B70" s="36" t="s">
        <v>331</v>
      </c>
      <c r="C70" s="36" t="s">
        <v>336</v>
      </c>
      <c r="D70" s="36">
        <v>5007621</v>
      </c>
      <c r="E70" s="35" t="s">
        <v>337</v>
      </c>
      <c r="F70" s="35" t="s">
        <v>288</v>
      </c>
      <c r="G70" s="35" t="s">
        <v>288</v>
      </c>
      <c r="H70" s="38">
        <v>5</v>
      </c>
      <c r="I70" s="39">
        <v>144.35</v>
      </c>
      <c r="J70" s="2"/>
      <c r="K70" s="2"/>
      <c r="L70" s="2"/>
      <c r="M70" s="36" t="s">
        <v>334</v>
      </c>
    </row>
    <row r="71" spans="1:13" x14ac:dyDescent="0.25">
      <c r="A71" s="35" t="s">
        <v>338</v>
      </c>
      <c r="B71" s="36" t="s">
        <v>331</v>
      </c>
      <c r="C71" s="36" t="s">
        <v>339</v>
      </c>
      <c r="D71" s="36">
        <v>5007622</v>
      </c>
      <c r="E71" s="35" t="s">
        <v>340</v>
      </c>
      <c r="F71" s="35" t="s">
        <v>288</v>
      </c>
      <c r="G71" s="35" t="s">
        <v>288</v>
      </c>
      <c r="H71" s="38">
        <v>5</v>
      </c>
      <c r="I71" s="39">
        <v>162.62</v>
      </c>
      <c r="J71" s="2"/>
      <c r="K71" s="2"/>
      <c r="L71" s="2"/>
      <c r="M71" s="36" t="s">
        <v>334</v>
      </c>
    </row>
    <row r="72" spans="1:13" x14ac:dyDescent="0.25">
      <c r="A72" s="35" t="s">
        <v>341</v>
      </c>
      <c r="B72" s="36" t="s">
        <v>331</v>
      </c>
      <c r="C72" s="36" t="s">
        <v>342</v>
      </c>
      <c r="D72" s="36">
        <v>5007623</v>
      </c>
      <c r="E72" s="35" t="s">
        <v>343</v>
      </c>
      <c r="F72" s="35" t="s">
        <v>288</v>
      </c>
      <c r="G72" s="35" t="s">
        <v>288</v>
      </c>
      <c r="H72" s="38">
        <v>5</v>
      </c>
      <c r="I72" s="39">
        <v>171.52</v>
      </c>
      <c r="J72" s="2"/>
      <c r="K72" s="2"/>
      <c r="L72" s="2"/>
      <c r="M72" s="36" t="s">
        <v>334</v>
      </c>
    </row>
  </sheetData>
  <sheetProtection algorithmName="SHA-512" hashValue="hXyOrllNiB2XJjof/SCg1mGihGzOL9gYRSRW+3sKSfH7HkeHcX1blhgTz1rXDFUP58XM/QW2BEybFLowIslidQ==" saltValue="EWWlimpfZUODdr0etkCvEQ==" spinCount="100000" sheet="1" objects="1" scenarios="1"/>
  <pageMargins left="0.7" right="0.7" top="0.75" bottom="0.75" header="0.3" footer="0.3"/>
  <pageSetup paperSize="9" orientation="portrait" r:id="rId1"/>
  <headerFooter>
    <oddFooter>&amp;L&amp;1#&amp;"Calibri"&amp;10&amp;K000000Essity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880F-BB26-BF42-B4BC-88337BE87076}">
  <dimension ref="A1:B72"/>
  <sheetViews>
    <sheetView zoomScale="117" zoomScaleNormal="117" workbookViewId="0">
      <selection activeCell="A2" sqref="A2"/>
    </sheetView>
  </sheetViews>
  <sheetFormatPr defaultColWidth="11.25" defaultRowHeight="15.75" x14ac:dyDescent="0.25"/>
  <cols>
    <col min="1" max="1" width="19.25" customWidth="1"/>
    <col min="2" max="2" width="37.75" customWidth="1"/>
  </cols>
  <sheetData>
    <row r="1" spans="1:2" ht="46.15" customHeight="1" x14ac:dyDescent="0.25">
      <c r="A1" s="3" t="s">
        <v>307</v>
      </c>
      <c r="B1" s="4" t="s">
        <v>0</v>
      </c>
    </row>
    <row r="2" spans="1:2" x14ac:dyDescent="0.25">
      <c r="A2" s="56">
        <v>5011541</v>
      </c>
      <c r="B2" s="35" t="s">
        <v>308</v>
      </c>
    </row>
    <row r="3" spans="1:2" x14ac:dyDescent="0.25">
      <c r="A3" s="56">
        <v>5011812</v>
      </c>
      <c r="B3" s="35" t="s">
        <v>311</v>
      </c>
    </row>
    <row r="4" spans="1:2" x14ac:dyDescent="0.25">
      <c r="A4" s="18">
        <v>5007601</v>
      </c>
      <c r="B4" s="8" t="s">
        <v>2</v>
      </c>
    </row>
    <row r="5" spans="1:2" x14ac:dyDescent="0.25">
      <c r="A5" s="18">
        <v>5007602</v>
      </c>
      <c r="B5" s="8" t="s">
        <v>13</v>
      </c>
    </row>
    <row r="6" spans="1:2" x14ac:dyDescent="0.25">
      <c r="A6" s="18">
        <v>5007603</v>
      </c>
      <c r="B6" s="8" t="s">
        <v>19</v>
      </c>
    </row>
    <row r="7" spans="1:2" x14ac:dyDescent="0.25">
      <c r="A7" s="18">
        <v>5007604</v>
      </c>
      <c r="B7" s="8" t="s">
        <v>21</v>
      </c>
    </row>
    <row r="8" spans="1:2" x14ac:dyDescent="0.25">
      <c r="A8" s="18">
        <v>5007605</v>
      </c>
      <c r="B8" s="8" t="s">
        <v>27</v>
      </c>
    </row>
    <row r="9" spans="1:2" x14ac:dyDescent="0.25">
      <c r="A9" s="18">
        <v>5007606</v>
      </c>
      <c r="B9" s="8" t="s">
        <v>31</v>
      </c>
    </row>
    <row r="10" spans="1:2" x14ac:dyDescent="0.25">
      <c r="A10" s="18">
        <v>5007607</v>
      </c>
      <c r="B10" s="8" t="s">
        <v>36</v>
      </c>
    </row>
    <row r="11" spans="1:2" x14ac:dyDescent="0.25">
      <c r="A11" s="18">
        <v>5007608</v>
      </c>
      <c r="B11" s="8" t="s">
        <v>41</v>
      </c>
    </row>
    <row r="12" spans="1:2" x14ac:dyDescent="0.25">
      <c r="A12" s="18">
        <v>5007609</v>
      </c>
      <c r="B12" s="8" t="s">
        <v>47</v>
      </c>
    </row>
    <row r="13" spans="1:2" x14ac:dyDescent="0.25">
      <c r="A13" s="56">
        <v>5011542</v>
      </c>
      <c r="B13" s="8" t="s">
        <v>52</v>
      </c>
    </row>
    <row r="14" spans="1:2" x14ac:dyDescent="0.25">
      <c r="A14" s="56">
        <v>5011543</v>
      </c>
      <c r="B14" s="8" t="s">
        <v>55</v>
      </c>
    </row>
    <row r="15" spans="1:2" x14ac:dyDescent="0.25">
      <c r="A15" s="18">
        <v>5007612</v>
      </c>
      <c r="B15" s="8" t="s">
        <v>58</v>
      </c>
    </row>
    <row r="16" spans="1:2" x14ac:dyDescent="0.25">
      <c r="A16" s="18">
        <v>5007613</v>
      </c>
      <c r="B16" s="8" t="s">
        <v>64</v>
      </c>
    </row>
    <row r="17" spans="1:2" x14ac:dyDescent="0.25">
      <c r="A17" s="18">
        <v>5007614</v>
      </c>
      <c r="B17" s="8" t="s">
        <v>68</v>
      </c>
    </row>
    <row r="18" spans="1:2" x14ac:dyDescent="0.25">
      <c r="A18" s="18">
        <v>5007615</v>
      </c>
      <c r="B18" s="8" t="s">
        <v>74</v>
      </c>
    </row>
    <row r="19" spans="1:2" x14ac:dyDescent="0.25">
      <c r="A19" s="56">
        <v>5011064</v>
      </c>
      <c r="B19" s="35" t="s">
        <v>315</v>
      </c>
    </row>
    <row r="20" spans="1:2" x14ac:dyDescent="0.25">
      <c r="A20" s="56">
        <v>5011065</v>
      </c>
      <c r="B20" s="35" t="s">
        <v>320</v>
      </c>
    </row>
    <row r="21" spans="1:2" x14ac:dyDescent="0.25">
      <c r="A21" s="18">
        <v>5007624</v>
      </c>
      <c r="B21" s="35" t="s">
        <v>325</v>
      </c>
    </row>
    <row r="22" spans="1:2" x14ac:dyDescent="0.25">
      <c r="A22" s="18">
        <v>5007625</v>
      </c>
      <c r="B22" s="35" t="s">
        <v>326</v>
      </c>
    </row>
    <row r="23" spans="1:2" x14ac:dyDescent="0.25">
      <c r="A23" s="18">
        <v>5007626</v>
      </c>
      <c r="B23" s="35" t="s">
        <v>327</v>
      </c>
    </row>
    <row r="24" spans="1:2" x14ac:dyDescent="0.25">
      <c r="A24" s="18">
        <v>5007627</v>
      </c>
      <c r="B24" s="35" t="s">
        <v>328</v>
      </c>
    </row>
    <row r="25" spans="1:2" x14ac:dyDescent="0.25">
      <c r="A25" s="18">
        <v>5007628</v>
      </c>
      <c r="B25" s="8" t="s">
        <v>101</v>
      </c>
    </row>
    <row r="26" spans="1:2" x14ac:dyDescent="0.25">
      <c r="A26" s="18">
        <v>5007629</v>
      </c>
      <c r="B26" s="8" t="s">
        <v>104</v>
      </c>
    </row>
    <row r="27" spans="1:2" x14ac:dyDescent="0.25">
      <c r="A27" s="18">
        <v>5007630</v>
      </c>
      <c r="B27" s="8" t="s">
        <v>107</v>
      </c>
    </row>
    <row r="28" spans="1:2" x14ac:dyDescent="0.25">
      <c r="A28" s="18">
        <v>5007631</v>
      </c>
      <c r="B28" s="8" t="s">
        <v>114</v>
      </c>
    </row>
    <row r="29" spans="1:2" x14ac:dyDescent="0.25">
      <c r="A29" s="18">
        <v>5007632</v>
      </c>
      <c r="B29" s="8" t="s">
        <v>119</v>
      </c>
    </row>
    <row r="30" spans="1:2" x14ac:dyDescent="0.25">
      <c r="A30" s="18">
        <v>5007633</v>
      </c>
      <c r="B30" s="8" t="s">
        <v>122</v>
      </c>
    </row>
    <row r="31" spans="1:2" x14ac:dyDescent="0.25">
      <c r="A31" s="18">
        <v>5007634</v>
      </c>
      <c r="B31" s="8" t="s">
        <v>125</v>
      </c>
    </row>
    <row r="32" spans="1:2" x14ac:dyDescent="0.25">
      <c r="A32" s="18">
        <v>5007635</v>
      </c>
      <c r="B32" s="8" t="s">
        <v>132</v>
      </c>
    </row>
    <row r="33" spans="1:2" x14ac:dyDescent="0.25">
      <c r="A33" s="18" t="s">
        <v>295</v>
      </c>
      <c r="B33" s="8" t="s">
        <v>135</v>
      </c>
    </row>
    <row r="34" spans="1:2" x14ac:dyDescent="0.25">
      <c r="A34" s="18" t="s">
        <v>296</v>
      </c>
      <c r="B34" s="8" t="s">
        <v>140</v>
      </c>
    </row>
    <row r="35" spans="1:2" x14ac:dyDescent="0.25">
      <c r="A35" s="18">
        <v>5007638</v>
      </c>
      <c r="B35" s="8" t="s">
        <v>142</v>
      </c>
    </row>
    <row r="36" spans="1:2" x14ac:dyDescent="0.25">
      <c r="A36" s="18">
        <v>5007639</v>
      </c>
      <c r="B36" s="8" t="s">
        <v>147</v>
      </c>
    </row>
    <row r="37" spans="1:2" x14ac:dyDescent="0.25">
      <c r="A37" s="18">
        <v>5007640</v>
      </c>
      <c r="B37" s="8" t="s">
        <v>150</v>
      </c>
    </row>
    <row r="38" spans="1:2" x14ac:dyDescent="0.25">
      <c r="A38" s="18">
        <v>5007641</v>
      </c>
      <c r="B38" s="8" t="s">
        <v>152</v>
      </c>
    </row>
    <row r="39" spans="1:2" x14ac:dyDescent="0.25">
      <c r="A39" s="18">
        <v>5007642</v>
      </c>
      <c r="B39" s="8" t="s">
        <v>154</v>
      </c>
    </row>
    <row r="40" spans="1:2" x14ac:dyDescent="0.25">
      <c r="A40" s="18">
        <v>5007643</v>
      </c>
      <c r="B40" s="8" t="s">
        <v>159</v>
      </c>
    </row>
    <row r="41" spans="1:2" x14ac:dyDescent="0.25">
      <c r="A41" s="18">
        <v>5007656</v>
      </c>
      <c r="B41" s="8" t="s">
        <v>161</v>
      </c>
    </row>
    <row r="42" spans="1:2" x14ac:dyDescent="0.25">
      <c r="A42" s="18">
        <v>5007657</v>
      </c>
      <c r="B42" s="8" t="s">
        <v>167</v>
      </c>
    </row>
    <row r="43" spans="1:2" x14ac:dyDescent="0.25">
      <c r="A43" s="18">
        <v>5007658</v>
      </c>
      <c r="B43" s="8" t="s">
        <v>171</v>
      </c>
    </row>
    <row r="44" spans="1:2" x14ac:dyDescent="0.25">
      <c r="A44" s="18">
        <v>5007659</v>
      </c>
      <c r="B44" s="8" t="s">
        <v>178</v>
      </c>
    </row>
    <row r="45" spans="1:2" x14ac:dyDescent="0.25">
      <c r="A45" s="18">
        <v>5007660</v>
      </c>
      <c r="B45" s="8" t="s">
        <v>182</v>
      </c>
    </row>
    <row r="46" spans="1:2" x14ac:dyDescent="0.25">
      <c r="A46" s="18">
        <v>5007661</v>
      </c>
      <c r="B46" s="8" t="s">
        <v>185</v>
      </c>
    </row>
    <row r="47" spans="1:2" x14ac:dyDescent="0.25">
      <c r="A47" s="18">
        <v>5007662</v>
      </c>
      <c r="B47" s="8" t="s">
        <v>188</v>
      </c>
    </row>
    <row r="48" spans="1:2" x14ac:dyDescent="0.25">
      <c r="A48" s="18" t="s">
        <v>297</v>
      </c>
      <c r="B48" s="8" t="s">
        <v>190</v>
      </c>
    </row>
    <row r="49" spans="1:2" x14ac:dyDescent="0.25">
      <c r="A49" s="18">
        <v>5007663</v>
      </c>
      <c r="B49" s="8" t="s">
        <v>196</v>
      </c>
    </row>
    <row r="50" spans="1:2" x14ac:dyDescent="0.25">
      <c r="A50" s="18">
        <v>5007664</v>
      </c>
      <c r="B50" s="8" t="s">
        <v>203</v>
      </c>
    </row>
    <row r="51" spans="1:2" x14ac:dyDescent="0.25">
      <c r="A51" s="18">
        <v>5007665</v>
      </c>
      <c r="B51" s="8" t="s">
        <v>209</v>
      </c>
    </row>
    <row r="52" spans="1:2" x14ac:dyDescent="0.25">
      <c r="A52" s="18">
        <v>5007666</v>
      </c>
      <c r="B52" s="8" t="s">
        <v>213</v>
      </c>
    </row>
    <row r="53" spans="1:2" x14ac:dyDescent="0.25">
      <c r="A53" s="18">
        <v>5007644</v>
      </c>
      <c r="B53" s="8" t="s">
        <v>216</v>
      </c>
    </row>
    <row r="54" spans="1:2" x14ac:dyDescent="0.25">
      <c r="A54" s="18">
        <v>5007645</v>
      </c>
      <c r="B54" s="8" t="s">
        <v>221</v>
      </c>
    </row>
    <row r="55" spans="1:2" x14ac:dyDescent="0.25">
      <c r="A55" s="18">
        <v>5007646</v>
      </c>
      <c r="B55" s="8" t="s">
        <v>225</v>
      </c>
    </row>
    <row r="56" spans="1:2" x14ac:dyDescent="0.25">
      <c r="A56" s="18">
        <v>5007647</v>
      </c>
      <c r="B56" s="8" t="s">
        <v>229</v>
      </c>
    </row>
    <row r="57" spans="1:2" x14ac:dyDescent="0.25">
      <c r="A57" s="18">
        <v>5007648</v>
      </c>
      <c r="B57" s="8" t="s">
        <v>234</v>
      </c>
    </row>
    <row r="58" spans="1:2" x14ac:dyDescent="0.25">
      <c r="A58" s="18">
        <v>5007649</v>
      </c>
      <c r="B58" s="8" t="s">
        <v>237</v>
      </c>
    </row>
    <row r="59" spans="1:2" x14ac:dyDescent="0.25">
      <c r="A59" s="18">
        <v>5007650</v>
      </c>
      <c r="B59" s="8" t="s">
        <v>240</v>
      </c>
    </row>
    <row r="60" spans="1:2" x14ac:dyDescent="0.25">
      <c r="A60" s="18">
        <v>5007651</v>
      </c>
      <c r="B60" s="8" t="s">
        <v>242</v>
      </c>
    </row>
    <row r="61" spans="1:2" x14ac:dyDescent="0.25">
      <c r="A61" s="18">
        <v>5007652</v>
      </c>
      <c r="B61" s="8" t="s">
        <v>245</v>
      </c>
    </row>
    <row r="62" spans="1:2" x14ac:dyDescent="0.25">
      <c r="A62" s="18">
        <v>5007653</v>
      </c>
      <c r="B62" s="8" t="s">
        <v>251</v>
      </c>
    </row>
    <row r="63" spans="1:2" x14ac:dyDescent="0.25">
      <c r="A63" s="18">
        <v>5007654</v>
      </c>
      <c r="B63" s="8" t="s">
        <v>254</v>
      </c>
    </row>
    <row r="64" spans="1:2" x14ac:dyDescent="0.25">
      <c r="A64" s="18">
        <v>5007655</v>
      </c>
      <c r="B64" s="8" t="s">
        <v>257</v>
      </c>
    </row>
    <row r="65" spans="1:2" x14ac:dyDescent="0.25">
      <c r="A65" s="18">
        <v>5007616</v>
      </c>
      <c r="B65" s="8" t="s">
        <v>263</v>
      </c>
    </row>
    <row r="66" spans="1:2" x14ac:dyDescent="0.25">
      <c r="A66" s="18">
        <v>5007617</v>
      </c>
      <c r="B66" s="8" t="s">
        <v>269</v>
      </c>
    </row>
    <row r="67" spans="1:2" x14ac:dyDescent="0.25">
      <c r="A67" s="18">
        <v>5007618</v>
      </c>
      <c r="B67" s="8" t="s">
        <v>275</v>
      </c>
    </row>
    <row r="68" spans="1:2" x14ac:dyDescent="0.25">
      <c r="A68" s="18">
        <v>5007619</v>
      </c>
      <c r="B68" s="8" t="s">
        <v>281</v>
      </c>
    </row>
    <row r="69" spans="1:2" x14ac:dyDescent="0.25">
      <c r="A69" s="56">
        <v>5007620</v>
      </c>
      <c r="B69" s="35" t="s">
        <v>330</v>
      </c>
    </row>
    <row r="70" spans="1:2" x14ac:dyDescent="0.25">
      <c r="A70" s="56">
        <v>5007621</v>
      </c>
      <c r="B70" s="35" t="s">
        <v>335</v>
      </c>
    </row>
    <row r="71" spans="1:2" x14ac:dyDescent="0.25">
      <c r="A71" s="56">
        <v>5007622</v>
      </c>
      <c r="B71" s="35" t="s">
        <v>338</v>
      </c>
    </row>
    <row r="72" spans="1:2" x14ac:dyDescent="0.25">
      <c r="A72" s="56">
        <v>5007623</v>
      </c>
      <c r="B72" s="35" t="s">
        <v>341</v>
      </c>
    </row>
  </sheetData>
  <sheetProtection algorithmName="SHA-512" hashValue="rDHJtdvPEQ2z7eI4ob56gNNgRQGuUJM4BHnvjHEa5sE66lXSlQKCuBR2hL0t5KbPJwR5jjMm2tpOxmUa9Xx4Sg==" saltValue="9n6WK7tOM5sVZGf+vqBb5A==" spinCount="100000" sheet="1" objects="1" scenarios="1"/>
  <pageMargins left="0.7" right="0.7" top="0.75" bottom="0.75" header="0.3" footer="0.3"/>
  <pageSetup paperSize="9" orientation="portrait" r:id="rId1"/>
  <headerFooter>
    <oddFooter>&amp;L&amp;1#&amp;"Calibri"&amp;10&amp;K000000Essity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1C47-7562-2745-B0DD-6D54F8596732}">
  <dimension ref="A1:I3"/>
  <sheetViews>
    <sheetView workbookViewId="0">
      <selection activeCell="E8" sqref="E8"/>
    </sheetView>
  </sheetViews>
  <sheetFormatPr defaultColWidth="11.25" defaultRowHeight="15.75" x14ac:dyDescent="0.25"/>
  <cols>
    <col min="1" max="1" width="26.75" customWidth="1"/>
    <col min="4" max="4" width="12.5" customWidth="1"/>
    <col min="5" max="5" width="37.25" customWidth="1"/>
    <col min="9" max="9" width="31.25" customWidth="1"/>
  </cols>
  <sheetData>
    <row r="1" spans="1:9" x14ac:dyDescent="0.25">
      <c r="A1" t="s">
        <v>292</v>
      </c>
      <c r="B1" s="16">
        <v>529</v>
      </c>
      <c r="C1" s="16">
        <v>1058</v>
      </c>
      <c r="D1" s="16">
        <v>1587</v>
      </c>
      <c r="E1" t="s">
        <v>369</v>
      </c>
      <c r="F1" s="22">
        <v>150</v>
      </c>
      <c r="G1" s="22">
        <v>300</v>
      </c>
      <c r="H1" s="22">
        <v>450</v>
      </c>
      <c r="I1" t="s">
        <v>294</v>
      </c>
    </row>
    <row r="2" spans="1:9" x14ac:dyDescent="0.25">
      <c r="A2" t="s">
        <v>290</v>
      </c>
      <c r="B2" s="16">
        <v>947.84</v>
      </c>
      <c r="C2" s="16">
        <v>1895.68</v>
      </c>
      <c r="D2" s="16">
        <v>2843.52</v>
      </c>
      <c r="E2" t="s">
        <v>370</v>
      </c>
      <c r="F2" s="22">
        <v>150</v>
      </c>
      <c r="G2" s="22">
        <v>300</v>
      </c>
      <c r="H2" s="22">
        <v>450</v>
      </c>
      <c r="I2" t="s">
        <v>83</v>
      </c>
    </row>
    <row r="3" spans="1:9" x14ac:dyDescent="0.25">
      <c r="A3" t="s">
        <v>291</v>
      </c>
      <c r="B3" s="16">
        <v>1699.7</v>
      </c>
      <c r="C3" s="16">
        <v>3399.4</v>
      </c>
      <c r="D3" s="16">
        <v>5099.1000000000004</v>
      </c>
      <c r="E3" t="s">
        <v>371</v>
      </c>
      <c r="F3" s="22">
        <v>150</v>
      </c>
      <c r="G3" s="22">
        <v>300</v>
      </c>
      <c r="H3" s="22">
        <v>450</v>
      </c>
      <c r="I3" t="s">
        <v>293</v>
      </c>
    </row>
  </sheetData>
  <sheetProtection algorithmName="SHA-512" hashValue="muc3kg/AZYmSFz6ylsPGIDLxa6WksmKulk3yp4WpOep6etgfy69fbfYJ5XHhhMDI4kNWcEXGEqoh+61rWKDCOQ==" saltValue="5JNMn77r86M0V3AFbocb1g==" spinCount="100000" sheet="1" objects="1" scenarios="1"/>
  <pageMargins left="0.7" right="0.7" top="0.75" bottom="0.75" header="0.3" footer="0.3"/>
  <pageSetup paperSize="9" orientation="landscape" r:id="rId1"/>
  <headerFooter>
    <oddFooter>&amp;L&amp;1#&amp;"Calibri"&amp;10&amp;K000000Essity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Podle názvu produktu</vt:lpstr>
      <vt:lpstr>Podle SÚKL kodu</vt:lpstr>
      <vt:lpstr>pocet_baleni</vt:lpstr>
      <vt:lpstr>zoznamP2</vt:lpstr>
      <vt:lpstr>zoznamP3</vt:lpstr>
      <vt:lpstr>Stupne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Andruch</dc:creator>
  <cp:lastModifiedBy>Marcel Jelšík</cp:lastModifiedBy>
  <dcterms:created xsi:type="dcterms:W3CDTF">2019-01-18T06:17:28Z</dcterms:created>
  <dcterms:modified xsi:type="dcterms:W3CDTF">2020-08-10T13:06:52Z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etDate">
    <vt:lpwstr>2020-06-25T09:47:02Z</vt:lpwstr>
  </property>
  <property fmtid="{D5CDD505-2E9C-101B-9397-08002B2CF9AE}" pid="4" name="MSIP_Label_4c8d6ef0-491d-4f17-aead-12ed260929f1_Method">
    <vt:lpwstr>Standard</vt:lpwstr>
  </property>
  <property fmtid="{D5CDD505-2E9C-101B-9397-08002B2CF9AE}" pid="5" name="MSIP_Label_4c8d6ef0-491d-4f17-aead-12ed260929f1_Name">
    <vt:lpwstr>Internal</vt:lpwstr>
  </property>
  <property fmtid="{D5CDD505-2E9C-101B-9397-08002B2CF9AE}" pid="6" name="MSIP_Label_4c8d6ef0-491d-4f17-aead-12ed260929f1_SiteId">
    <vt:lpwstr>f101208c-39d3-4c8a-8cc7-ad896b25954f</vt:lpwstr>
  </property>
  <property fmtid="{D5CDD505-2E9C-101B-9397-08002B2CF9AE}" pid="7" name="MSIP_Label_4c8d6ef0-491d-4f17-aead-12ed260929f1_ActionId">
    <vt:lpwstr>bf0122f9-c16c-41be-a317-03e1f88245d7</vt:lpwstr>
  </property>
  <property fmtid="{D5CDD505-2E9C-101B-9397-08002B2CF9AE}" pid="8" name="MSIP_Label_4c8d6ef0-491d-4f17-aead-12ed260929f1_ContentBits">
    <vt:lpwstr>2</vt:lpwstr>
  </property>
</Properties>
</file>